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distribusi" sheetId="1" r:id="rId1"/>
    <sheet name="Sheet1" sheetId="2" r:id="rId2"/>
  </sheets>
  <definedNames>
    <definedName name="_xlnm.Print_Area" localSheetId="0">'distribusi'!$A$1:$O$45</definedName>
  </definedNames>
  <calcPr fullCalcOnLoad="1"/>
</workbook>
</file>

<file path=xl/sharedStrings.xml><?xml version="1.0" encoding="utf-8"?>
<sst xmlns="http://schemas.openxmlformats.org/spreadsheetml/2006/main" count="99" uniqueCount="27">
  <si>
    <t>YEAR</t>
  </si>
  <si>
    <t>CATEGORY</t>
  </si>
  <si>
    <t>MAY</t>
  </si>
  <si>
    <t>JUNE</t>
  </si>
  <si>
    <t>JULY</t>
  </si>
  <si>
    <t>SEP.</t>
  </si>
  <si>
    <t>OCT.</t>
  </si>
  <si>
    <t>NOV.</t>
  </si>
  <si>
    <t>DEC.</t>
  </si>
  <si>
    <t>APR.</t>
  </si>
  <si>
    <t>MAR.</t>
  </si>
  <si>
    <t>FEB.</t>
  </si>
  <si>
    <t>JAN.</t>
  </si>
  <si>
    <t>TOTAL</t>
  </si>
  <si>
    <t>TOURISTS</t>
  </si>
  <si>
    <t>AUG.</t>
  </si>
  <si>
    <t>- / + (%)</t>
  </si>
  <si>
    <t>THE NUMBER OF FOREIGN TOURISTS ARRIVAL TO BALI BY MONTH</t>
  </si>
  <si>
    <t>%</t>
  </si>
  <si>
    <t>Growth</t>
  </si>
  <si>
    <t>Projection</t>
  </si>
  <si>
    <t>Percentage</t>
  </si>
  <si>
    <t>Realization</t>
  </si>
  <si>
    <t>Monthly Target achievement</t>
  </si>
  <si>
    <t>January - Sept :</t>
  </si>
  <si>
    <t>*TEMPORARY DATA</t>
  </si>
  <si>
    <t>January - November :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</si>
</sst>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0000"/>
    <numFmt numFmtId="167" formatCode="0.0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_);_(* \(#,##0.0\);_(* &quot;-&quot;??_);_(@_)"/>
    <numFmt numFmtId="182" formatCode="_(* #,##0_);_(* \(#,##0\);_(* &quot;-&quot;??_);_(@_)"/>
    <numFmt numFmtId="183" formatCode="#,##0.0"/>
    <numFmt numFmtId="184" formatCode="0.0%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 quotePrefix="1">
      <alignment vertical="center"/>
    </xf>
    <xf numFmtId="0" fontId="0" fillId="0" borderId="15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33" borderId="18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3" fontId="0" fillId="33" borderId="18" xfId="0" applyNumberFormat="1" applyFont="1" applyFill="1" applyBorder="1" applyAlignment="1">
      <alignment vertical="center"/>
    </xf>
    <xf numFmtId="3" fontId="41" fillId="0" borderId="15" xfId="0" applyNumberFormat="1" applyFont="1" applyBorder="1" applyAlignment="1">
      <alignment vertical="center"/>
    </xf>
    <xf numFmtId="4" fontId="41" fillId="0" borderId="14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 quotePrefix="1">
      <alignment vertical="center"/>
    </xf>
    <xf numFmtId="4" fontId="41" fillId="0" borderId="21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 quotePrefix="1">
      <alignment horizontal="center"/>
    </xf>
    <xf numFmtId="41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left"/>
    </xf>
    <xf numFmtId="41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0" fillId="0" borderId="22" xfId="0" applyBorder="1" applyAlignment="1">
      <alignment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43" fontId="0" fillId="0" borderId="0" xfId="42" applyNumberFormat="1" applyFont="1" applyAlignment="1">
      <alignment/>
    </xf>
    <xf numFmtId="41" fontId="43" fillId="0" borderId="0" xfId="0" applyNumberFormat="1" applyFont="1" applyFill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3" fontId="0" fillId="34" borderId="0" xfId="0" applyNumberFormat="1" applyFont="1" applyFill="1" applyAlignment="1">
      <alignment/>
    </xf>
    <xf numFmtId="3" fontId="0" fillId="0" borderId="2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" fontId="0" fillId="0" borderId="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6"/>
  <sheetViews>
    <sheetView tabSelected="1" zoomScalePageLayoutView="0" workbookViewId="0" topLeftCell="A25">
      <selection activeCell="C45" sqref="C45"/>
    </sheetView>
  </sheetViews>
  <sheetFormatPr defaultColWidth="9.140625" defaultRowHeight="12.75"/>
  <cols>
    <col min="2" max="2" width="20.00390625" style="0" customWidth="1"/>
    <col min="3" max="3" width="13.00390625" style="0" customWidth="1"/>
    <col min="4" max="5" width="10.00390625" style="0" customWidth="1"/>
    <col min="6" max="6" width="11.28125" style="0" customWidth="1"/>
    <col min="7" max="7" width="11.421875" style="0" customWidth="1"/>
    <col min="8" max="8" width="15.28125" style="0" customWidth="1"/>
    <col min="9" max="9" width="15.8515625" style="0" customWidth="1"/>
    <col min="10" max="10" width="11.7109375" style="0" customWidth="1"/>
    <col min="11" max="11" width="13.57421875" style="0" customWidth="1"/>
    <col min="12" max="12" width="15.421875" style="0" customWidth="1"/>
    <col min="13" max="13" width="11.7109375" style="0" customWidth="1"/>
    <col min="14" max="14" width="11.140625" style="0" customWidth="1"/>
    <col min="15" max="15" width="11.421875" style="0" customWidth="1"/>
    <col min="16" max="16" width="8.8515625" style="30" customWidth="1"/>
    <col min="17" max="17" width="12.7109375" style="0" customWidth="1"/>
  </cols>
  <sheetData>
    <row r="1" spans="1:16" s="1" customFormat="1" ht="20.25" customHeight="1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45"/>
    </row>
    <row r="2" spans="1:16" s="1" customFormat="1" ht="20.25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45"/>
    </row>
    <row r="3" spans="1:15" ht="18" customHeight="1" thickBot="1" thickTop="1">
      <c r="A3" s="2" t="s">
        <v>0</v>
      </c>
      <c r="B3" s="3" t="s">
        <v>1</v>
      </c>
      <c r="C3" s="3" t="s">
        <v>12</v>
      </c>
      <c r="D3" s="3" t="s">
        <v>11</v>
      </c>
      <c r="E3" s="3" t="s">
        <v>10</v>
      </c>
      <c r="F3" s="3" t="s">
        <v>9</v>
      </c>
      <c r="G3" s="3" t="s">
        <v>2</v>
      </c>
      <c r="H3" s="3" t="s">
        <v>3</v>
      </c>
      <c r="I3" s="3" t="s">
        <v>4</v>
      </c>
      <c r="J3" s="3" t="s">
        <v>15</v>
      </c>
      <c r="K3" s="3" t="s">
        <v>5</v>
      </c>
      <c r="L3" s="3" t="s">
        <v>6</v>
      </c>
      <c r="M3" s="3" t="s">
        <v>7</v>
      </c>
      <c r="N3" s="3" t="s">
        <v>8</v>
      </c>
      <c r="O3" s="47" t="s">
        <v>13</v>
      </c>
    </row>
    <row r="4" spans="1:15" ht="22.5" customHeight="1" thickTop="1">
      <c r="A4" s="12">
        <v>2008</v>
      </c>
      <c r="B4" s="13" t="s">
        <v>14</v>
      </c>
      <c r="C4" s="14">
        <v>139872</v>
      </c>
      <c r="D4" s="14">
        <v>155153</v>
      </c>
      <c r="E4" s="15">
        <f>153216+713</f>
        <v>153929</v>
      </c>
      <c r="F4" s="14">
        <v>147515</v>
      </c>
      <c r="G4" s="15">
        <v>159877</v>
      </c>
      <c r="H4" s="14">
        <v>170994</v>
      </c>
      <c r="I4" s="15">
        <v>183122</v>
      </c>
      <c r="J4" s="14">
        <v>187584</v>
      </c>
      <c r="K4" s="14">
        <v>181033</v>
      </c>
      <c r="L4" s="14">
        <v>180944</v>
      </c>
      <c r="M4" s="17">
        <v>142014</v>
      </c>
      <c r="N4" s="14">
        <v>166855</v>
      </c>
      <c r="O4" s="14">
        <f>SUM(C4:N4)</f>
        <v>1968892</v>
      </c>
    </row>
    <row r="5" spans="1:15" ht="22.5" customHeight="1">
      <c r="A5" s="4">
        <v>2009</v>
      </c>
      <c r="B5" s="6" t="s">
        <v>14</v>
      </c>
      <c r="C5" s="7">
        <v>164643</v>
      </c>
      <c r="D5" s="7">
        <v>139370</v>
      </c>
      <c r="E5" s="7">
        <v>161169</v>
      </c>
      <c r="F5" s="7">
        <v>179879</v>
      </c>
      <c r="G5" s="7">
        <v>181983</v>
      </c>
      <c r="H5" s="7">
        <v>190617</v>
      </c>
      <c r="I5" s="7">
        <v>224636</v>
      </c>
      <c r="J5" s="7">
        <v>222441</v>
      </c>
      <c r="K5" s="7">
        <v>208185</v>
      </c>
      <c r="L5" s="7">
        <v>210935</v>
      </c>
      <c r="M5" s="7">
        <v>163531</v>
      </c>
      <c r="N5" s="7">
        <v>182556</v>
      </c>
      <c r="O5" s="7">
        <f>SUM(C5:N5)</f>
        <v>2229945</v>
      </c>
    </row>
    <row r="6" spans="1:15" ht="22.5" customHeight="1">
      <c r="A6" s="4"/>
      <c r="B6" s="8" t="s">
        <v>16</v>
      </c>
      <c r="C6" s="11">
        <f aca="true" t="shared" si="0" ref="C6:O6">(C5-C4)/C4*100</f>
        <v>17.709763212079615</v>
      </c>
      <c r="D6" s="11">
        <f t="shared" si="0"/>
        <v>-10.172539364369365</v>
      </c>
      <c r="E6" s="11">
        <f t="shared" si="0"/>
        <v>4.7034671829219965</v>
      </c>
      <c r="F6" s="11">
        <f t="shared" si="0"/>
        <v>21.939463783344067</v>
      </c>
      <c r="G6" s="11">
        <f t="shared" si="0"/>
        <v>13.826879413549165</v>
      </c>
      <c r="H6" s="11">
        <f t="shared" si="0"/>
        <v>11.475841257587986</v>
      </c>
      <c r="I6" s="11">
        <f t="shared" si="0"/>
        <v>22.670132479986023</v>
      </c>
      <c r="J6" s="11">
        <f t="shared" si="0"/>
        <v>18.582075230296827</v>
      </c>
      <c r="K6" s="11">
        <f t="shared" si="0"/>
        <v>14.998370462843791</v>
      </c>
      <c r="L6" s="11">
        <f t="shared" si="0"/>
        <v>16.574741356441773</v>
      </c>
      <c r="M6" s="11">
        <f t="shared" si="0"/>
        <v>15.151323108989253</v>
      </c>
      <c r="N6" s="11">
        <f t="shared" si="0"/>
        <v>9.409966737586526</v>
      </c>
      <c r="O6" s="23">
        <f t="shared" si="0"/>
        <v>13.258878597708762</v>
      </c>
    </row>
    <row r="7" spans="1:16" ht="22.5" customHeight="1">
      <c r="A7" s="5">
        <v>2010</v>
      </c>
      <c r="B7" s="9" t="s">
        <v>14</v>
      </c>
      <c r="C7" s="10">
        <v>168923</v>
      </c>
      <c r="D7" s="10">
        <v>187781</v>
      </c>
      <c r="E7" s="10">
        <v>194482</v>
      </c>
      <c r="F7" s="10">
        <v>178549</v>
      </c>
      <c r="G7" s="10">
        <v>196719</v>
      </c>
      <c r="H7" s="10">
        <v>219574</v>
      </c>
      <c r="I7" s="10">
        <v>247778</v>
      </c>
      <c r="J7" s="10">
        <v>236080</v>
      </c>
      <c r="K7" s="10">
        <v>229573</v>
      </c>
      <c r="L7" s="10">
        <v>223643</v>
      </c>
      <c r="M7" s="10">
        <v>194152</v>
      </c>
      <c r="N7" s="10">
        <v>215804</v>
      </c>
      <c r="O7" s="7">
        <f>SUM(C7:N7)</f>
        <v>2493058</v>
      </c>
      <c r="P7" s="46"/>
    </row>
    <row r="8" spans="1:15" ht="22.5" customHeight="1">
      <c r="A8" s="4"/>
      <c r="B8" s="8" t="s">
        <v>16</v>
      </c>
      <c r="C8" s="11">
        <f aca="true" t="shared" si="1" ref="C8:O8">(C7-C5)/C5*100</f>
        <v>2.5995639049337047</v>
      </c>
      <c r="D8" s="11">
        <f t="shared" si="1"/>
        <v>34.73559589581689</v>
      </c>
      <c r="E8" s="11">
        <f t="shared" si="1"/>
        <v>20.669607678896064</v>
      </c>
      <c r="F8" s="11">
        <f t="shared" si="1"/>
        <v>-0.739385920535471</v>
      </c>
      <c r="G8" s="11">
        <f t="shared" si="1"/>
        <v>8.097459652824716</v>
      </c>
      <c r="H8" s="11">
        <f t="shared" si="1"/>
        <v>15.1911949091634</v>
      </c>
      <c r="I8" s="11">
        <f t="shared" si="1"/>
        <v>10.301999679481472</v>
      </c>
      <c r="J8" s="11">
        <f t="shared" si="1"/>
        <v>6.131513524934702</v>
      </c>
      <c r="K8" s="11">
        <f t="shared" si="1"/>
        <v>10.273554770996949</v>
      </c>
      <c r="L8" s="11">
        <f t="shared" si="1"/>
        <v>6.024604736056131</v>
      </c>
      <c r="M8" s="11">
        <f t="shared" si="1"/>
        <v>18.7248900820028</v>
      </c>
      <c r="N8" s="11">
        <f t="shared" si="1"/>
        <v>18.212493700563115</v>
      </c>
      <c r="O8" s="23">
        <f t="shared" si="1"/>
        <v>11.79908024637379</v>
      </c>
    </row>
    <row r="9" spans="1:15" ht="22.5" customHeight="1">
      <c r="A9" s="5">
        <v>2011</v>
      </c>
      <c r="B9" s="9" t="s">
        <v>14</v>
      </c>
      <c r="C9" s="10">
        <v>202660</v>
      </c>
      <c r="D9" s="10">
        <v>201320</v>
      </c>
      <c r="E9" s="10">
        <v>201833</v>
      </c>
      <c r="F9" s="10">
        <v>221014</v>
      </c>
      <c r="G9" s="10">
        <v>204489</v>
      </c>
      <c r="H9" s="10">
        <v>240154</v>
      </c>
      <c r="I9" s="10">
        <v>278041</v>
      </c>
      <c r="J9" s="10">
        <v>250835</v>
      </c>
      <c r="K9" s="10">
        <v>251737</v>
      </c>
      <c r="L9" s="10">
        <v>241232</v>
      </c>
      <c r="M9" s="10">
        <v>216384</v>
      </c>
      <c r="N9" s="10">
        <v>246880</v>
      </c>
      <c r="O9" s="7">
        <f>SUM(C9:N9)</f>
        <v>2756579</v>
      </c>
    </row>
    <row r="10" spans="1:15" ht="22.5" customHeight="1">
      <c r="A10" s="4"/>
      <c r="B10" s="8" t="s">
        <v>16</v>
      </c>
      <c r="C10" s="11">
        <f aca="true" t="shared" si="2" ref="C10:O10">(C9-C7)/C7*100</f>
        <v>19.97182148079302</v>
      </c>
      <c r="D10" s="11">
        <f t="shared" si="2"/>
        <v>7.209994621394071</v>
      </c>
      <c r="E10" s="11">
        <f t="shared" si="2"/>
        <v>3.7797842473853622</v>
      </c>
      <c r="F10" s="11">
        <f t="shared" si="2"/>
        <v>23.783387193431498</v>
      </c>
      <c r="G10" s="11">
        <f t="shared" si="2"/>
        <v>3.949796410107819</v>
      </c>
      <c r="H10" s="11">
        <f t="shared" si="2"/>
        <v>9.372694399154726</v>
      </c>
      <c r="I10" s="11">
        <f t="shared" si="2"/>
        <v>12.213755862102365</v>
      </c>
      <c r="J10" s="11">
        <f t="shared" si="2"/>
        <v>6.25</v>
      </c>
      <c r="K10" s="11">
        <f t="shared" si="2"/>
        <v>9.654445426944806</v>
      </c>
      <c r="L10" s="11">
        <f t="shared" si="2"/>
        <v>7.86476661464924</v>
      </c>
      <c r="M10" s="11">
        <f t="shared" si="2"/>
        <v>11.45082203634266</v>
      </c>
      <c r="N10" s="11">
        <f t="shared" si="2"/>
        <v>14.40010379789068</v>
      </c>
      <c r="O10" s="23">
        <f t="shared" si="2"/>
        <v>10.570191307221894</v>
      </c>
    </row>
    <row r="11" spans="1:15" ht="22.5" customHeight="1">
      <c r="A11" s="5">
        <v>2012</v>
      </c>
      <c r="B11" s="9" t="s">
        <v>14</v>
      </c>
      <c r="C11" s="18">
        <v>248289</v>
      </c>
      <c r="D11" s="18">
        <v>219475</v>
      </c>
      <c r="E11" s="18">
        <v>227846</v>
      </c>
      <c r="F11" s="18">
        <v>219984</v>
      </c>
      <c r="G11" s="10">
        <v>215868</v>
      </c>
      <c r="H11" s="10">
        <v>238296</v>
      </c>
      <c r="I11" s="10">
        <v>258781</v>
      </c>
      <c r="J11" s="10">
        <v>254020</v>
      </c>
      <c r="K11" s="10">
        <v>243722</v>
      </c>
      <c r="L11" s="10">
        <v>255709</v>
      </c>
      <c r="M11" s="10">
        <v>241985</v>
      </c>
      <c r="N11" s="10">
        <v>268044</v>
      </c>
      <c r="O11" s="7">
        <f>SUM(C11:N11)</f>
        <v>2892019</v>
      </c>
    </row>
    <row r="12" spans="1:15" ht="22.5" customHeight="1">
      <c r="A12" s="4"/>
      <c r="B12" s="8" t="s">
        <v>16</v>
      </c>
      <c r="C12" s="19">
        <f aca="true" t="shared" si="3" ref="C12:O12">(C11-C9)/C9*100</f>
        <v>22.515049837165694</v>
      </c>
      <c r="D12" s="19">
        <f t="shared" si="3"/>
        <v>9.017981323266442</v>
      </c>
      <c r="E12" s="19">
        <f t="shared" si="3"/>
        <v>12.888378015488053</v>
      </c>
      <c r="F12" s="19">
        <f t="shared" si="3"/>
        <v>-0.4660338259114807</v>
      </c>
      <c r="G12" s="11">
        <f t="shared" si="3"/>
        <v>5.5646024969558265</v>
      </c>
      <c r="H12" s="11">
        <f t="shared" si="3"/>
        <v>-0.7736702282701933</v>
      </c>
      <c r="I12" s="11">
        <f t="shared" si="3"/>
        <v>-6.927035940742552</v>
      </c>
      <c r="J12" s="11">
        <f t="shared" si="3"/>
        <v>1.2697590049235552</v>
      </c>
      <c r="K12" s="11">
        <f t="shared" si="3"/>
        <v>-3.1838784127879496</v>
      </c>
      <c r="L12" s="11">
        <f t="shared" si="3"/>
        <v>6.001276779200106</v>
      </c>
      <c r="M12" s="11">
        <f t="shared" si="3"/>
        <v>11.831281425613724</v>
      </c>
      <c r="N12" s="11">
        <f t="shared" si="3"/>
        <v>8.572585871678548</v>
      </c>
      <c r="O12" s="23">
        <f t="shared" si="3"/>
        <v>4.913336421702407</v>
      </c>
    </row>
    <row r="13" spans="1:15" ht="22.5" customHeight="1">
      <c r="A13" s="5">
        <v>2013</v>
      </c>
      <c r="B13" s="9" t="s">
        <v>14</v>
      </c>
      <c r="C13" s="10">
        <v>232935</v>
      </c>
      <c r="D13" s="10">
        <v>241868</v>
      </c>
      <c r="E13" s="10">
        <v>252210</v>
      </c>
      <c r="F13" s="10">
        <v>242369</v>
      </c>
      <c r="G13" s="10">
        <v>247972</v>
      </c>
      <c r="H13" s="10">
        <v>275667</v>
      </c>
      <c r="I13" s="10">
        <v>297878</v>
      </c>
      <c r="J13" s="10">
        <v>309219</v>
      </c>
      <c r="K13" s="10">
        <v>305629</v>
      </c>
      <c r="L13" s="10">
        <v>266562</v>
      </c>
      <c r="M13" s="10">
        <v>307276</v>
      </c>
      <c r="N13" s="10">
        <v>299013</v>
      </c>
      <c r="O13" s="7">
        <f>SUM(C13:N13)</f>
        <v>3278598</v>
      </c>
    </row>
    <row r="14" spans="1:15" ht="22.5" customHeight="1">
      <c r="A14" s="20"/>
      <c r="B14" s="21" t="s">
        <v>16</v>
      </c>
      <c r="C14" s="22">
        <f aca="true" t="shared" si="4" ref="C14:N14">(C13-C11)/C11*100</f>
        <v>-6.183922767420224</v>
      </c>
      <c r="D14" s="23">
        <f t="shared" si="4"/>
        <v>10.20298439457797</v>
      </c>
      <c r="E14" s="23">
        <f t="shared" si="4"/>
        <v>10.693187503840313</v>
      </c>
      <c r="F14" s="23">
        <f t="shared" si="4"/>
        <v>10.175740053822096</v>
      </c>
      <c r="G14" s="23">
        <f t="shared" si="4"/>
        <v>14.872051438842254</v>
      </c>
      <c r="H14" s="23">
        <f t="shared" si="4"/>
        <v>15.682596434686271</v>
      </c>
      <c r="I14" s="23">
        <f t="shared" si="4"/>
        <v>15.108141633272924</v>
      </c>
      <c r="J14" s="23">
        <f t="shared" si="4"/>
        <v>21.73017872608456</v>
      </c>
      <c r="K14" s="23">
        <f t="shared" si="4"/>
        <v>25.400661409310608</v>
      </c>
      <c r="L14" s="23">
        <f t="shared" si="4"/>
        <v>4.244277675013394</v>
      </c>
      <c r="M14" s="23">
        <f t="shared" si="4"/>
        <v>26.981424468458787</v>
      </c>
      <c r="N14" s="23">
        <f t="shared" si="4"/>
        <v>11.553700138783185</v>
      </c>
      <c r="O14" s="23">
        <f>(O13-O11)/O11*100</f>
        <v>13.367097519068857</v>
      </c>
    </row>
    <row r="15" spans="1:15" ht="22.5" customHeight="1">
      <c r="A15" s="5">
        <v>2014</v>
      </c>
      <c r="B15" s="9" t="s">
        <v>14</v>
      </c>
      <c r="C15" s="10">
        <v>279257</v>
      </c>
      <c r="D15" s="10">
        <v>275795</v>
      </c>
      <c r="E15" s="10">
        <v>276573</v>
      </c>
      <c r="F15" s="10">
        <v>280096</v>
      </c>
      <c r="G15" s="10">
        <v>286033</v>
      </c>
      <c r="H15" s="10">
        <v>330396</v>
      </c>
      <c r="I15" s="10">
        <v>361066</v>
      </c>
      <c r="J15" s="10">
        <v>336763</v>
      </c>
      <c r="K15" s="10">
        <v>354762</v>
      </c>
      <c r="L15" s="10">
        <v>341651</v>
      </c>
      <c r="M15" s="10">
        <v>296876</v>
      </c>
      <c r="N15" s="10">
        <v>347370</v>
      </c>
      <c r="O15" s="7">
        <f>SUM(C15:N15)</f>
        <v>3766638</v>
      </c>
    </row>
    <row r="16" spans="1:15" ht="22.5" customHeight="1">
      <c r="A16" s="20"/>
      <c r="B16" s="21" t="s">
        <v>16</v>
      </c>
      <c r="C16" s="22">
        <f aca="true" t="shared" si="5" ref="C16:O16">(C15-C13)/C13*100</f>
        <v>19.88623435722412</v>
      </c>
      <c r="D16" s="22">
        <f>(D15-D13)/D13*100</f>
        <v>14.027072618122283</v>
      </c>
      <c r="E16" s="22">
        <f t="shared" si="5"/>
        <v>9.659807303437612</v>
      </c>
      <c r="F16" s="22">
        <f t="shared" si="5"/>
        <v>15.56593458734409</v>
      </c>
      <c r="G16" s="22">
        <f t="shared" si="5"/>
        <v>15.348910360847192</v>
      </c>
      <c r="H16" s="22">
        <f t="shared" si="5"/>
        <v>19.85330126565748</v>
      </c>
      <c r="I16" s="22">
        <f t="shared" si="5"/>
        <v>21.212711244200648</v>
      </c>
      <c r="J16" s="22">
        <f t="shared" si="5"/>
        <v>8.907602702291904</v>
      </c>
      <c r="K16" s="22">
        <f t="shared" si="5"/>
        <v>16.07602681682694</v>
      </c>
      <c r="L16" s="22">
        <f t="shared" si="5"/>
        <v>28.169431501864484</v>
      </c>
      <c r="M16" s="22">
        <f t="shared" si="5"/>
        <v>-3.384579335841394</v>
      </c>
      <c r="N16" s="22">
        <f t="shared" si="5"/>
        <v>16.17220655958102</v>
      </c>
      <c r="O16" s="22">
        <f t="shared" si="5"/>
        <v>14.885630992271699</v>
      </c>
    </row>
    <row r="17" spans="1:15" ht="22.5" customHeight="1">
      <c r="A17" s="5">
        <v>2015</v>
      </c>
      <c r="B17" s="9" t="s">
        <v>14</v>
      </c>
      <c r="C17" s="10">
        <v>301748</v>
      </c>
      <c r="D17" s="10">
        <v>338991</v>
      </c>
      <c r="E17" s="10">
        <v>305272</v>
      </c>
      <c r="F17" s="10">
        <v>313763</v>
      </c>
      <c r="G17" s="10">
        <v>295973</v>
      </c>
      <c r="H17" s="10">
        <v>359702</v>
      </c>
      <c r="I17" s="10">
        <v>382683</v>
      </c>
      <c r="J17" s="10">
        <v>303621</v>
      </c>
      <c r="K17" s="10">
        <v>389060</v>
      </c>
      <c r="L17" s="10">
        <v>369447</v>
      </c>
      <c r="M17" s="10">
        <v>270935</v>
      </c>
      <c r="N17" s="10">
        <v>370640</v>
      </c>
      <c r="O17" s="7">
        <f>SUM(C17:N17)</f>
        <v>4001835</v>
      </c>
    </row>
    <row r="18" spans="1:15" ht="22.5" customHeight="1">
      <c r="A18" s="20"/>
      <c r="B18" s="21" t="s">
        <v>16</v>
      </c>
      <c r="C18" s="23">
        <f aca="true" t="shared" si="6" ref="C18:N18">(C17-C15)/C15*100</f>
        <v>8.053871523363783</v>
      </c>
      <c r="D18" s="23">
        <f t="shared" si="6"/>
        <v>22.914120995667073</v>
      </c>
      <c r="E18" s="23">
        <f t="shared" si="6"/>
        <v>10.376645587240981</v>
      </c>
      <c r="F18" s="23">
        <f t="shared" si="6"/>
        <v>12.01980749457329</v>
      </c>
      <c r="G18" s="23">
        <f t="shared" si="6"/>
        <v>3.4751234997360445</v>
      </c>
      <c r="H18" s="23">
        <f t="shared" si="6"/>
        <v>8.869962106078766</v>
      </c>
      <c r="I18" s="23">
        <f t="shared" si="6"/>
        <v>5.986994067566594</v>
      </c>
      <c r="J18" s="23">
        <f t="shared" si="6"/>
        <v>-9.84134242776077</v>
      </c>
      <c r="K18" s="23">
        <f t="shared" si="6"/>
        <v>9.667890022042947</v>
      </c>
      <c r="L18" s="23">
        <f t="shared" si="6"/>
        <v>8.135787689776995</v>
      </c>
      <c r="M18" s="23">
        <f t="shared" si="6"/>
        <v>-8.73799161939665</v>
      </c>
      <c r="N18" s="23">
        <f t="shared" si="6"/>
        <v>6.698908944353284</v>
      </c>
      <c r="O18" s="23">
        <f>(O17-O15)/O15*100</f>
        <v>6.244215663942221</v>
      </c>
    </row>
    <row r="19" spans="1:18" ht="22.5" customHeight="1">
      <c r="A19" s="5">
        <v>2016</v>
      </c>
      <c r="B19" s="9" t="s">
        <v>14</v>
      </c>
      <c r="C19" s="10">
        <v>350592</v>
      </c>
      <c r="D19" s="10">
        <v>375744</v>
      </c>
      <c r="E19" s="10">
        <v>364113</v>
      </c>
      <c r="F19" s="10">
        <v>380767</v>
      </c>
      <c r="G19" s="10">
        <v>394557</v>
      </c>
      <c r="H19" s="10">
        <v>405835</v>
      </c>
      <c r="I19" s="10">
        <v>484231</v>
      </c>
      <c r="J19" s="10">
        <v>438135</v>
      </c>
      <c r="K19" s="10">
        <v>445716</v>
      </c>
      <c r="L19" s="10">
        <v>432215</v>
      </c>
      <c r="M19" s="10">
        <v>413232</v>
      </c>
      <c r="N19" s="10">
        <v>442800</v>
      </c>
      <c r="O19" s="7">
        <f>SUM(C19:N19)</f>
        <v>4927937</v>
      </c>
      <c r="Q19" s="39"/>
      <c r="R19" s="16"/>
    </row>
    <row r="20" spans="1:40" s="44" customFormat="1" ht="21.75" customHeight="1">
      <c r="A20" s="20"/>
      <c r="B20" s="21" t="s">
        <v>16</v>
      </c>
      <c r="C20" s="23">
        <f>(C19-C17)/C17*100</f>
        <v>16.187016981057038</v>
      </c>
      <c r="D20" s="23">
        <f aca="true" t="shared" si="7" ref="D20:O20">(D19-D17)/D17*100</f>
        <v>10.841880757896227</v>
      </c>
      <c r="E20" s="23">
        <f t="shared" si="7"/>
        <v>19.274941691344115</v>
      </c>
      <c r="F20" s="23">
        <f t="shared" si="7"/>
        <v>21.354971746190596</v>
      </c>
      <c r="G20" s="23">
        <f t="shared" si="7"/>
        <v>33.308443675605545</v>
      </c>
      <c r="H20" s="23">
        <f t="shared" si="7"/>
        <v>12.825338752634124</v>
      </c>
      <c r="I20" s="23">
        <f t="shared" si="7"/>
        <v>26.535801172249617</v>
      </c>
      <c r="J20" s="23">
        <f t="shared" si="7"/>
        <v>44.30325965595265</v>
      </c>
      <c r="K20" s="23">
        <f t="shared" si="7"/>
        <v>14.56227831182851</v>
      </c>
      <c r="L20" s="23">
        <f t="shared" si="7"/>
        <v>16.98971706361129</v>
      </c>
      <c r="M20" s="23">
        <f t="shared" si="7"/>
        <v>52.52071530071788</v>
      </c>
      <c r="N20" s="23">
        <f t="shared" si="7"/>
        <v>19.469026548672566</v>
      </c>
      <c r="O20" s="23">
        <f t="shared" si="7"/>
        <v>23.141933637943595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</row>
    <row r="21" spans="1:15" s="30" customFormat="1" ht="19.5" customHeight="1">
      <c r="A21" s="4">
        <v>2017</v>
      </c>
      <c r="B21" s="6" t="s">
        <v>14</v>
      </c>
      <c r="C21" s="7">
        <v>460824</v>
      </c>
      <c r="D21" s="7">
        <v>453985</v>
      </c>
      <c r="E21" s="7">
        <v>425499</v>
      </c>
      <c r="F21" s="7">
        <v>477464</v>
      </c>
      <c r="G21" s="7">
        <v>489376</v>
      </c>
      <c r="H21" s="7">
        <v>504141</v>
      </c>
      <c r="I21" s="7">
        <v>592046</v>
      </c>
      <c r="J21" s="7">
        <v>601884</v>
      </c>
      <c r="K21" s="7">
        <v>550520</v>
      </c>
      <c r="L21" s="7">
        <v>465085</v>
      </c>
      <c r="M21" s="7">
        <v>361006</v>
      </c>
      <c r="N21" s="7">
        <v>315909</v>
      </c>
      <c r="O21" s="7">
        <f>SUM(C21:N21)</f>
        <v>5697739</v>
      </c>
    </row>
    <row r="22" spans="1:40" s="44" customFormat="1" ht="19.5" customHeight="1">
      <c r="A22" s="20"/>
      <c r="B22" s="21" t="s">
        <v>16</v>
      </c>
      <c r="C22" s="23">
        <f>(C21-C19)/C19*100</f>
        <v>31.441675794085434</v>
      </c>
      <c r="D22" s="23">
        <f aca="true" t="shared" si="8" ref="D22:O22">(D21-D19)/D19*100</f>
        <v>20.82295392607733</v>
      </c>
      <c r="E22" s="23">
        <f t="shared" si="8"/>
        <v>16.859051997594154</v>
      </c>
      <c r="F22" s="23">
        <f t="shared" si="8"/>
        <v>25.39532049783726</v>
      </c>
      <c r="G22" s="23">
        <f t="shared" si="8"/>
        <v>24.031762204193562</v>
      </c>
      <c r="H22" s="23">
        <f t="shared" si="8"/>
        <v>24.22314487414836</v>
      </c>
      <c r="I22" s="23">
        <f t="shared" si="8"/>
        <v>22.265199873614037</v>
      </c>
      <c r="J22" s="23">
        <f t="shared" si="8"/>
        <v>37.37409702488959</v>
      </c>
      <c r="K22" s="23">
        <f t="shared" si="8"/>
        <v>23.51362751168906</v>
      </c>
      <c r="L22" s="23">
        <f t="shared" si="8"/>
        <v>7.605011394791944</v>
      </c>
      <c r="M22" s="23">
        <f t="shared" si="8"/>
        <v>-12.638421032253069</v>
      </c>
      <c r="N22" s="23">
        <f t="shared" si="8"/>
        <v>-28.65650406504065</v>
      </c>
      <c r="O22" s="23">
        <f t="shared" si="8"/>
        <v>15.621181845465962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</row>
    <row r="23" spans="1:15" s="30" customFormat="1" ht="19.5" customHeight="1">
      <c r="A23" s="4">
        <v>2018</v>
      </c>
      <c r="B23" s="6" t="s">
        <v>14</v>
      </c>
      <c r="C23" s="7">
        <v>358065</v>
      </c>
      <c r="D23" s="7">
        <v>452423</v>
      </c>
      <c r="E23" s="7">
        <v>492678</v>
      </c>
      <c r="F23" s="7">
        <v>516777</v>
      </c>
      <c r="G23" s="7">
        <v>528512</v>
      </c>
      <c r="H23" s="7">
        <v>544550</v>
      </c>
      <c r="I23" s="7">
        <v>624366</v>
      </c>
      <c r="J23" s="7">
        <v>573766</v>
      </c>
      <c r="K23" s="7">
        <v>555903</v>
      </c>
      <c r="L23" s="7">
        <v>517889</v>
      </c>
      <c r="M23" s="7">
        <v>406725</v>
      </c>
      <c r="N23" s="7">
        <v>498819</v>
      </c>
      <c r="O23" s="7">
        <f>SUM(C23:N23)</f>
        <v>6070473</v>
      </c>
    </row>
    <row r="24" spans="1:15" s="30" customFormat="1" ht="19.5" customHeight="1">
      <c r="A24" s="20"/>
      <c r="B24" s="21" t="s">
        <v>16</v>
      </c>
      <c r="C24" s="23">
        <f>(C23-C21)/C21*100</f>
        <v>-22.298968803708142</v>
      </c>
      <c r="D24" s="23">
        <f aca="true" t="shared" si="9" ref="D24:O24">(D23-D21)/D21*100</f>
        <v>-0.344064231197066</v>
      </c>
      <c r="E24" s="23">
        <f t="shared" si="9"/>
        <v>15.788286223939421</v>
      </c>
      <c r="F24" s="23">
        <f t="shared" si="9"/>
        <v>8.233709766600205</v>
      </c>
      <c r="G24" s="23">
        <f t="shared" si="9"/>
        <v>7.997122866671027</v>
      </c>
      <c r="H24" s="23">
        <f t="shared" si="9"/>
        <v>8.015416322021023</v>
      </c>
      <c r="I24" s="23">
        <f t="shared" si="9"/>
        <v>5.459035277664236</v>
      </c>
      <c r="J24" s="23">
        <f t="shared" si="9"/>
        <v>-4.671664307408072</v>
      </c>
      <c r="K24" s="23">
        <f t="shared" si="9"/>
        <v>0.9778028046210856</v>
      </c>
      <c r="L24" s="23">
        <f t="shared" si="9"/>
        <v>11.353623531182471</v>
      </c>
      <c r="M24" s="23">
        <f t="shared" si="9"/>
        <v>12.664332448768164</v>
      </c>
      <c r="N24" s="23">
        <f t="shared" si="9"/>
        <v>57.899585007074826</v>
      </c>
      <c r="O24" s="23">
        <f t="shared" si="9"/>
        <v>6.541787891653163</v>
      </c>
    </row>
    <row r="25" spans="1:15" ht="19.5" customHeight="1">
      <c r="A25" s="4">
        <v>2019</v>
      </c>
      <c r="B25" s="6" t="s">
        <v>14</v>
      </c>
      <c r="C25" s="7">
        <v>456218</v>
      </c>
      <c r="D25" s="7">
        <v>437537</v>
      </c>
      <c r="E25" s="7">
        <v>449637</v>
      </c>
      <c r="F25" s="7">
        <v>476327</v>
      </c>
      <c r="G25" s="7">
        <v>485795</v>
      </c>
      <c r="H25" s="7">
        <v>549751</v>
      </c>
      <c r="I25" s="7">
        <v>594279</v>
      </c>
      <c r="J25" s="7">
        <v>616706</v>
      </c>
      <c r="K25" s="7">
        <v>590565</v>
      </c>
      <c r="L25" s="7">
        <v>568067</v>
      </c>
      <c r="M25" s="7">
        <v>497925</v>
      </c>
      <c r="N25" s="7">
        <v>552403</v>
      </c>
      <c r="O25" s="7">
        <f>SUM(C25:N25)</f>
        <v>6275210</v>
      </c>
    </row>
    <row r="26" spans="1:15" ht="19.5" customHeight="1">
      <c r="A26" s="20"/>
      <c r="B26" s="21" t="s">
        <v>16</v>
      </c>
      <c r="C26" s="23">
        <f>(C25-C23)/C23*100</f>
        <v>27.412062055771997</v>
      </c>
      <c r="D26" s="23">
        <f aca="true" t="shared" si="10" ref="D26:N26">(D25-D23)/D23*100</f>
        <v>-3.29028365047754</v>
      </c>
      <c r="E26" s="23">
        <f>(E25-E23)/E23*100</f>
        <v>-8.736131915774603</v>
      </c>
      <c r="F26" s="23">
        <f>(F25-F23)/F23*100</f>
        <v>-7.827360737803733</v>
      </c>
      <c r="G26" s="23">
        <f t="shared" si="10"/>
        <v>-8.082503330104142</v>
      </c>
      <c r="H26" s="23">
        <f t="shared" si="10"/>
        <v>0.955100541731705</v>
      </c>
      <c r="I26" s="23">
        <f t="shared" si="10"/>
        <v>-4.818808199037103</v>
      </c>
      <c r="J26" s="23">
        <f>(J25-J23)/J23*100</f>
        <v>7.483887159573764</v>
      </c>
      <c r="K26" s="23">
        <f t="shared" si="10"/>
        <v>6.235260468103248</v>
      </c>
      <c r="L26" s="23">
        <f t="shared" si="10"/>
        <v>9.688948790184769</v>
      </c>
      <c r="M26" s="23">
        <f>(M25-M23)/M23*100</f>
        <v>22.423013092384288</v>
      </c>
      <c r="N26" s="23">
        <f t="shared" si="10"/>
        <v>10.742173012655893</v>
      </c>
      <c r="O26" s="23">
        <f>(O25-O23)/O23*100</f>
        <v>3.3726696420526046</v>
      </c>
    </row>
    <row r="27" spans="1:15" ht="19.5" customHeight="1">
      <c r="A27" s="4">
        <v>2020</v>
      </c>
      <c r="B27" s="6" t="s">
        <v>14</v>
      </c>
      <c r="C27" s="7">
        <v>536611</v>
      </c>
      <c r="D27" s="7">
        <v>364639</v>
      </c>
      <c r="E27" s="7">
        <v>167461</v>
      </c>
      <c r="F27" s="7">
        <v>379</v>
      </c>
      <c r="G27" s="7">
        <v>36</v>
      </c>
      <c r="H27" s="7">
        <v>45</v>
      </c>
      <c r="I27" s="7">
        <v>16</v>
      </c>
      <c r="J27" s="7">
        <v>12</v>
      </c>
      <c r="K27" s="7">
        <v>8</v>
      </c>
      <c r="L27" s="7">
        <v>63</v>
      </c>
      <c r="M27" s="7">
        <v>53</v>
      </c>
      <c r="N27" s="7">
        <v>150</v>
      </c>
      <c r="O27" s="7">
        <f>SUM(C27:N27)</f>
        <v>1069473</v>
      </c>
    </row>
    <row r="28" spans="1:15" ht="19.5" customHeight="1">
      <c r="A28" s="20"/>
      <c r="B28" s="21" t="s">
        <v>16</v>
      </c>
      <c r="C28" s="23">
        <f>(C27-C25)/C25*100</f>
        <v>17.621619488928538</v>
      </c>
      <c r="D28" s="23">
        <f aca="true" t="shared" si="11" ref="D28:I28">(D27-D25)/D25*100</f>
        <v>-16.66099095619342</v>
      </c>
      <c r="E28" s="23">
        <f t="shared" si="11"/>
        <v>-62.756401274806116</v>
      </c>
      <c r="F28" s="23">
        <f t="shared" si="11"/>
        <v>-99.92043281191283</v>
      </c>
      <c r="G28" s="23">
        <f t="shared" si="11"/>
        <v>-99.99258946675039</v>
      </c>
      <c r="H28" s="23">
        <f t="shared" si="11"/>
        <v>-99.99181447600823</v>
      </c>
      <c r="I28" s="23">
        <f t="shared" si="11"/>
        <v>-99.99730766188945</v>
      </c>
      <c r="J28" s="23">
        <f aca="true" t="shared" si="12" ref="J28:O28">(J27-J25)/J25*100</f>
        <v>-99.99805417816593</v>
      </c>
      <c r="K28" s="23">
        <f t="shared" si="12"/>
        <v>-99.99864536503179</v>
      </c>
      <c r="L28" s="23">
        <f t="shared" si="12"/>
        <v>-99.98890975888408</v>
      </c>
      <c r="M28" s="23">
        <f t="shared" si="12"/>
        <v>-99.98935582668072</v>
      </c>
      <c r="N28" s="23">
        <f t="shared" si="12"/>
        <v>-99.97284591140888</v>
      </c>
      <c r="O28" s="23">
        <f t="shared" si="12"/>
        <v>-82.95717593514799</v>
      </c>
    </row>
    <row r="29" spans="1:15" ht="12.75">
      <c r="A29" s="4">
        <v>2021</v>
      </c>
      <c r="B29" s="6" t="s">
        <v>14</v>
      </c>
      <c r="C29" s="7">
        <v>10</v>
      </c>
      <c r="D29" s="7">
        <v>12</v>
      </c>
      <c r="E29" s="7">
        <v>3</v>
      </c>
      <c r="F29" s="7">
        <v>9</v>
      </c>
      <c r="G29" s="7">
        <v>8</v>
      </c>
      <c r="H29" s="7">
        <v>1</v>
      </c>
      <c r="I29" s="7">
        <v>0</v>
      </c>
      <c r="J29" s="7">
        <v>0</v>
      </c>
      <c r="K29" s="7">
        <v>0</v>
      </c>
      <c r="L29" s="7">
        <v>2</v>
      </c>
      <c r="M29" s="7">
        <v>6</v>
      </c>
      <c r="N29" s="7">
        <v>0</v>
      </c>
      <c r="O29" s="7">
        <f>SUM(C29:N29)</f>
        <v>51</v>
      </c>
    </row>
    <row r="30" spans="1:15" ht="18.75" customHeight="1">
      <c r="A30" s="20"/>
      <c r="B30" s="21" t="s">
        <v>16</v>
      </c>
      <c r="C30" s="23">
        <f>(C29-C27)/C27*100</f>
        <v>-99.9981364526631</v>
      </c>
      <c r="D30" s="23">
        <f aca="true" t="shared" si="13" ref="D30:N30">(D29-D27)/D27*100</f>
        <v>-99.99670907390598</v>
      </c>
      <c r="E30" s="23">
        <f t="shared" si="13"/>
        <v>-99.99820853810738</v>
      </c>
      <c r="F30" s="23">
        <f t="shared" si="13"/>
        <v>-97.62532981530343</v>
      </c>
      <c r="G30" s="23">
        <f t="shared" si="13"/>
        <v>-77.77777777777779</v>
      </c>
      <c r="H30" s="23">
        <f t="shared" si="13"/>
        <v>-97.77777777777777</v>
      </c>
      <c r="I30" s="23">
        <f t="shared" si="13"/>
        <v>-100</v>
      </c>
      <c r="J30" s="23">
        <f t="shared" si="13"/>
        <v>-100</v>
      </c>
      <c r="K30" s="23">
        <f t="shared" si="13"/>
        <v>-100</v>
      </c>
      <c r="L30" s="23">
        <f t="shared" si="13"/>
        <v>-96.82539682539682</v>
      </c>
      <c r="M30" s="23">
        <f t="shared" si="13"/>
        <v>-88.67924528301887</v>
      </c>
      <c r="N30" s="23">
        <f t="shared" si="13"/>
        <v>-100</v>
      </c>
      <c r="O30" s="23">
        <f>(O29-O27)/O27*100</f>
        <v>-99.99523129616176</v>
      </c>
    </row>
    <row r="31" spans="1:15" ht="18.75" customHeight="1">
      <c r="A31" s="4">
        <v>2022</v>
      </c>
      <c r="B31" s="6" t="s">
        <v>14</v>
      </c>
      <c r="C31" s="7">
        <v>3</v>
      </c>
      <c r="D31" s="7">
        <v>1310</v>
      </c>
      <c r="E31" s="7">
        <v>14620</v>
      </c>
      <c r="F31" s="7">
        <v>58335</v>
      </c>
      <c r="G31" s="7">
        <v>115611</v>
      </c>
      <c r="H31" s="7">
        <v>181625</v>
      </c>
      <c r="I31" s="7">
        <v>246504</v>
      </c>
      <c r="J31" s="7">
        <v>276659</v>
      </c>
      <c r="K31" s="7">
        <v>291162</v>
      </c>
      <c r="L31" s="7">
        <v>305244</v>
      </c>
      <c r="M31" s="7">
        <v>287398</v>
      </c>
      <c r="N31" s="7"/>
      <c r="O31" s="7">
        <f>SUM(C31:N31)</f>
        <v>1778471</v>
      </c>
    </row>
    <row r="32" spans="1:15" ht="18.75" customHeight="1">
      <c r="A32" s="20"/>
      <c r="B32" s="21" t="s">
        <v>16</v>
      </c>
      <c r="C32" s="23">
        <f>(C31-C29)/C29*100</f>
        <v>-70</v>
      </c>
      <c r="D32" s="23">
        <f>(D31-D29)/D29*100</f>
        <v>10816.666666666668</v>
      </c>
      <c r="E32" s="23">
        <f aca="true" t="shared" si="14" ref="E32:N32">(E31-E29)/E29*100</f>
        <v>487233.3333333333</v>
      </c>
      <c r="F32" s="23">
        <f t="shared" si="14"/>
        <v>648066.6666666667</v>
      </c>
      <c r="G32" s="23">
        <f t="shared" si="14"/>
        <v>1445037.5</v>
      </c>
      <c r="H32" s="52">
        <f>(H31-H29)/H29*100</f>
        <v>18162400</v>
      </c>
      <c r="I32" s="52" t="e">
        <f>(I31-I29)/I29*100</f>
        <v>#DIV/0!</v>
      </c>
      <c r="J32" s="23" t="e">
        <f t="shared" si="14"/>
        <v>#DIV/0!</v>
      </c>
      <c r="K32" s="23" t="e">
        <f t="shared" si="14"/>
        <v>#DIV/0!</v>
      </c>
      <c r="L32" s="23">
        <f t="shared" si="14"/>
        <v>15262100</v>
      </c>
      <c r="M32" s="23">
        <f t="shared" si="14"/>
        <v>4789866.666666666</v>
      </c>
      <c r="N32" s="23" t="e">
        <f t="shared" si="14"/>
        <v>#DIV/0!</v>
      </c>
      <c r="O32" s="23">
        <f>(O31-O29)/O29*100</f>
        <v>3487098.039215686</v>
      </c>
    </row>
    <row r="33" spans="1:5" ht="12.75">
      <c r="A33" s="49"/>
      <c r="B33" s="24"/>
      <c r="C33" s="24"/>
      <c r="D33" s="24"/>
      <c r="E33" s="24"/>
    </row>
    <row r="34" spans="1:9" ht="12.75">
      <c r="A34" s="24" t="s">
        <v>26</v>
      </c>
      <c r="B34" s="24"/>
      <c r="C34" s="24"/>
      <c r="D34" s="24"/>
      <c r="E34" s="41"/>
      <c r="F34" s="30"/>
      <c r="G34" s="30"/>
      <c r="H34" s="30"/>
      <c r="I34" s="30"/>
    </row>
    <row r="35" spans="1:13" ht="12.75">
      <c r="A35" s="24"/>
      <c r="B35" s="26">
        <v>2021</v>
      </c>
      <c r="C35" s="27">
        <f>C29+D29+E29+F29+G29+H29+I29+J29+K29+L29+M29</f>
        <v>51</v>
      </c>
      <c r="D35" s="24"/>
      <c r="E35" s="32"/>
      <c r="F35" s="32"/>
      <c r="G35" s="32"/>
      <c r="H35" s="33"/>
      <c r="I35" s="31"/>
      <c r="M35" s="16"/>
    </row>
    <row r="36" spans="1:13" ht="12.75">
      <c r="A36" s="24"/>
      <c r="B36" s="26">
        <v>2022</v>
      </c>
      <c r="C36" s="51">
        <f>C31+D31+E31+F31+G31+H31+I31+J31+K31+L31+M31</f>
        <v>1778471</v>
      </c>
      <c r="D36" s="24"/>
      <c r="E36" s="32"/>
      <c r="F36" s="50"/>
      <c r="G36" s="32"/>
      <c r="H36" s="33"/>
      <c r="I36" s="31"/>
      <c r="M36" s="16"/>
    </row>
    <row r="37" spans="1:13" ht="12.75">
      <c r="A37" s="24"/>
      <c r="B37" s="24"/>
      <c r="C37" s="24"/>
      <c r="D37" s="24"/>
      <c r="E37" s="41"/>
      <c r="F37" s="34"/>
      <c r="G37" s="34"/>
      <c r="H37" s="35"/>
      <c r="I37" s="30"/>
      <c r="M37" s="16"/>
    </row>
    <row r="38" spans="1:13" ht="12.75">
      <c r="A38" s="24"/>
      <c r="B38" s="40" t="s">
        <v>19</v>
      </c>
      <c r="C38" s="28">
        <f>(C36-C35)/C35*100</f>
        <v>3487098.039215686</v>
      </c>
      <c r="D38" s="24" t="s">
        <v>18</v>
      </c>
      <c r="E38" s="29"/>
      <c r="F38" s="34"/>
      <c r="G38" s="34"/>
      <c r="H38" s="35"/>
      <c r="I38" s="30"/>
      <c r="M38" s="16"/>
    </row>
    <row r="39" spans="1:9" ht="12.75">
      <c r="A39" s="24"/>
      <c r="B39" s="24"/>
      <c r="C39" s="24"/>
      <c r="D39" s="24"/>
      <c r="E39" s="29"/>
      <c r="F39" s="34"/>
      <c r="G39" s="34"/>
      <c r="H39" s="35"/>
      <c r="I39" s="30"/>
    </row>
    <row r="40" spans="1:9" ht="20.25" customHeight="1">
      <c r="A40" s="24"/>
      <c r="B40" s="24" t="s">
        <v>20</v>
      </c>
      <c r="C40" s="37">
        <v>500000</v>
      </c>
      <c r="D40" s="24"/>
      <c r="E40" s="29"/>
      <c r="F40" s="34"/>
      <c r="G40" s="34"/>
      <c r="H40" s="35"/>
      <c r="I40" s="30"/>
    </row>
    <row r="41" spans="1:9" ht="12.75">
      <c r="A41" s="24"/>
      <c r="B41" s="24" t="s">
        <v>22</v>
      </c>
      <c r="C41" s="37">
        <f>O31</f>
        <v>1778471</v>
      </c>
      <c r="D41" s="24"/>
      <c r="E41" s="29"/>
      <c r="F41" s="34"/>
      <c r="G41" s="34"/>
      <c r="H41" s="35"/>
      <c r="I41" s="30"/>
    </row>
    <row r="42" spans="1:9" ht="12.75">
      <c r="A42" s="25"/>
      <c r="B42" s="25"/>
      <c r="C42" s="25"/>
      <c r="D42" s="25"/>
      <c r="E42" s="36"/>
      <c r="F42" s="34"/>
      <c r="G42" s="34"/>
      <c r="H42" s="35"/>
      <c r="I42" s="30"/>
    </row>
    <row r="43" spans="2:3" ht="12.75">
      <c r="B43" s="24" t="s">
        <v>21</v>
      </c>
      <c r="C43" s="38">
        <f>C41/C40*100</f>
        <v>355.69419999999997</v>
      </c>
    </row>
    <row r="44" spans="2:3" ht="12.75">
      <c r="B44" s="43" t="s">
        <v>23</v>
      </c>
      <c r="C44" s="42">
        <f>SUM(100/12)*11</f>
        <v>91.66666666666667</v>
      </c>
    </row>
    <row r="46" ht="12.75">
      <c r="C46" s="48"/>
    </row>
  </sheetData>
  <sheetProtection/>
  <mergeCells count="2">
    <mergeCell ref="A1:O1"/>
    <mergeCell ref="A2:O2"/>
  </mergeCells>
  <printOptions/>
  <pageMargins left="1.99" right="0.75" top="0.37" bottom="0.25" header="0.25" footer="0.4"/>
  <pageSetup horizontalDpi="300" verticalDpi="3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0"/>
  <sheetViews>
    <sheetView zoomScalePageLayoutView="0" workbookViewId="0" topLeftCell="A10">
      <selection activeCell="B5" sqref="B5"/>
    </sheetView>
  </sheetViews>
  <sheetFormatPr defaultColWidth="9.140625" defaultRowHeight="12.75"/>
  <cols>
    <col min="2" max="2" width="20.00390625" style="0" customWidth="1"/>
    <col min="3" max="3" width="11.28125" style="0" customWidth="1"/>
    <col min="4" max="5" width="10.00390625" style="0" customWidth="1"/>
    <col min="6" max="6" width="9.7109375" style="0" customWidth="1"/>
    <col min="7" max="7" width="10.57421875" style="0" customWidth="1"/>
    <col min="8" max="8" width="10.7109375" style="0" customWidth="1"/>
    <col min="9" max="9" width="10.00390625" style="0" customWidth="1"/>
    <col min="10" max="10" width="9.57421875" style="0" customWidth="1"/>
    <col min="11" max="11" width="10.8515625" style="0" customWidth="1"/>
    <col min="12" max="12" width="12.00390625" style="0" customWidth="1"/>
    <col min="13" max="13" width="11.7109375" style="0" customWidth="1"/>
    <col min="14" max="14" width="11.140625" style="0" customWidth="1"/>
    <col min="15" max="15" width="11.421875" style="0" customWidth="1"/>
    <col min="16" max="16" width="8.8515625" style="30" customWidth="1"/>
    <col min="17" max="17" width="12.7109375" style="0" customWidth="1"/>
  </cols>
  <sheetData>
    <row r="1" spans="1:16" s="1" customFormat="1" ht="20.25" customHeight="1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45"/>
    </row>
    <row r="2" spans="1:16" s="1" customFormat="1" ht="20.25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45"/>
    </row>
    <row r="3" spans="1:15" ht="18" customHeight="1" thickBot="1" thickTop="1">
      <c r="A3" s="2" t="s">
        <v>0</v>
      </c>
      <c r="B3" s="3" t="s">
        <v>1</v>
      </c>
      <c r="C3" s="3" t="s">
        <v>12</v>
      </c>
      <c r="D3" s="3" t="s">
        <v>11</v>
      </c>
      <c r="E3" s="3" t="s">
        <v>10</v>
      </c>
      <c r="F3" s="3" t="s">
        <v>9</v>
      </c>
      <c r="G3" s="3" t="s">
        <v>2</v>
      </c>
      <c r="H3" s="3" t="s">
        <v>3</v>
      </c>
      <c r="I3" s="3" t="s">
        <v>4</v>
      </c>
      <c r="J3" s="3" t="s">
        <v>15</v>
      </c>
      <c r="K3" s="3" t="s">
        <v>5</v>
      </c>
      <c r="L3" s="3" t="s">
        <v>6</v>
      </c>
      <c r="M3" s="3" t="s">
        <v>7</v>
      </c>
      <c r="N3" s="3" t="s">
        <v>8</v>
      </c>
      <c r="O3" s="47" t="s">
        <v>13</v>
      </c>
    </row>
    <row r="4" spans="1:15" ht="22.5" customHeight="1" thickTop="1">
      <c r="A4" s="12">
        <v>2008</v>
      </c>
      <c r="B4" s="13" t="s">
        <v>14</v>
      </c>
      <c r="C4" s="14">
        <v>139872</v>
      </c>
      <c r="D4" s="14">
        <v>155153</v>
      </c>
      <c r="E4" s="15">
        <f>153216+713</f>
        <v>153929</v>
      </c>
      <c r="F4" s="14">
        <v>147515</v>
      </c>
      <c r="G4" s="15">
        <v>159877</v>
      </c>
      <c r="H4" s="14">
        <v>170994</v>
      </c>
      <c r="I4" s="15">
        <v>183122</v>
      </c>
      <c r="J4" s="14">
        <v>187584</v>
      </c>
      <c r="K4" s="14">
        <v>181033</v>
      </c>
      <c r="L4" s="14">
        <v>180944</v>
      </c>
      <c r="M4" s="17">
        <v>142014</v>
      </c>
      <c r="N4" s="14">
        <v>166855</v>
      </c>
      <c r="O4" s="14">
        <f>SUM(C4:N4)</f>
        <v>1968892</v>
      </c>
    </row>
    <row r="5" spans="1:15" ht="22.5" customHeight="1">
      <c r="A5" s="4">
        <v>2009</v>
      </c>
      <c r="B5" s="6" t="s">
        <v>14</v>
      </c>
      <c r="C5" s="7">
        <v>164643</v>
      </c>
      <c r="D5" s="7">
        <v>139370</v>
      </c>
      <c r="E5" s="7">
        <v>161169</v>
      </c>
      <c r="F5" s="7">
        <v>179879</v>
      </c>
      <c r="G5" s="7">
        <v>181983</v>
      </c>
      <c r="H5" s="7">
        <v>190617</v>
      </c>
      <c r="I5" s="7">
        <v>224636</v>
      </c>
      <c r="J5" s="7">
        <v>222441</v>
      </c>
      <c r="K5" s="7">
        <v>208185</v>
      </c>
      <c r="L5" s="7">
        <v>210935</v>
      </c>
      <c r="M5" s="7">
        <v>163531</v>
      </c>
      <c r="N5" s="7">
        <v>182556</v>
      </c>
      <c r="O5" s="7">
        <f>SUM(C5:N5)</f>
        <v>2229945</v>
      </c>
    </row>
    <row r="6" spans="1:15" ht="22.5" customHeight="1">
      <c r="A6" s="4"/>
      <c r="B6" s="8" t="s">
        <v>16</v>
      </c>
      <c r="C6" s="11">
        <f aca="true" t="shared" si="0" ref="C6:O6">(C5-C4)/C4*100</f>
        <v>17.709763212079615</v>
      </c>
      <c r="D6" s="11">
        <f t="shared" si="0"/>
        <v>-10.172539364369365</v>
      </c>
      <c r="E6" s="11">
        <f t="shared" si="0"/>
        <v>4.7034671829219965</v>
      </c>
      <c r="F6" s="11">
        <f t="shared" si="0"/>
        <v>21.939463783344067</v>
      </c>
      <c r="G6" s="11">
        <f t="shared" si="0"/>
        <v>13.826879413549165</v>
      </c>
      <c r="H6" s="11">
        <f t="shared" si="0"/>
        <v>11.475841257587986</v>
      </c>
      <c r="I6" s="11">
        <f t="shared" si="0"/>
        <v>22.670132479986023</v>
      </c>
      <c r="J6" s="11">
        <f t="shared" si="0"/>
        <v>18.582075230296827</v>
      </c>
      <c r="K6" s="11">
        <f t="shared" si="0"/>
        <v>14.998370462843791</v>
      </c>
      <c r="L6" s="11">
        <f t="shared" si="0"/>
        <v>16.574741356441773</v>
      </c>
      <c r="M6" s="11">
        <f t="shared" si="0"/>
        <v>15.151323108989253</v>
      </c>
      <c r="N6" s="11">
        <f t="shared" si="0"/>
        <v>9.409966737586526</v>
      </c>
      <c r="O6" s="23">
        <f t="shared" si="0"/>
        <v>13.258878597708762</v>
      </c>
    </row>
    <row r="7" spans="1:16" ht="22.5" customHeight="1">
      <c r="A7" s="5">
        <v>2010</v>
      </c>
      <c r="B7" s="9" t="s">
        <v>14</v>
      </c>
      <c r="C7" s="10">
        <v>168923</v>
      </c>
      <c r="D7" s="10">
        <v>187781</v>
      </c>
      <c r="E7" s="10">
        <v>194482</v>
      </c>
      <c r="F7" s="10">
        <v>178549</v>
      </c>
      <c r="G7" s="10">
        <v>196719</v>
      </c>
      <c r="H7" s="10">
        <v>219574</v>
      </c>
      <c r="I7" s="10">
        <v>247778</v>
      </c>
      <c r="J7" s="10">
        <v>236080</v>
      </c>
      <c r="K7" s="10">
        <v>229573</v>
      </c>
      <c r="L7" s="10">
        <v>223643</v>
      </c>
      <c r="M7" s="10">
        <v>194152</v>
      </c>
      <c r="N7" s="10">
        <v>215804</v>
      </c>
      <c r="O7" s="7">
        <f>SUM(C7:N7)</f>
        <v>2493058</v>
      </c>
      <c r="P7" s="46"/>
    </row>
    <row r="8" spans="1:15" ht="22.5" customHeight="1">
      <c r="A8" s="4"/>
      <c r="B8" s="8" t="s">
        <v>16</v>
      </c>
      <c r="C8" s="11">
        <f aca="true" t="shared" si="1" ref="C8:O8">(C7-C5)/C5*100</f>
        <v>2.5995639049337047</v>
      </c>
      <c r="D8" s="11">
        <f t="shared" si="1"/>
        <v>34.73559589581689</v>
      </c>
      <c r="E8" s="11">
        <f t="shared" si="1"/>
        <v>20.669607678896064</v>
      </c>
      <c r="F8" s="11">
        <f t="shared" si="1"/>
        <v>-0.739385920535471</v>
      </c>
      <c r="G8" s="11">
        <f t="shared" si="1"/>
        <v>8.097459652824716</v>
      </c>
      <c r="H8" s="11">
        <f t="shared" si="1"/>
        <v>15.1911949091634</v>
      </c>
      <c r="I8" s="11">
        <f t="shared" si="1"/>
        <v>10.301999679481472</v>
      </c>
      <c r="J8" s="11">
        <f t="shared" si="1"/>
        <v>6.131513524934702</v>
      </c>
      <c r="K8" s="11">
        <f t="shared" si="1"/>
        <v>10.273554770996949</v>
      </c>
      <c r="L8" s="11">
        <f t="shared" si="1"/>
        <v>6.024604736056131</v>
      </c>
      <c r="M8" s="11">
        <f t="shared" si="1"/>
        <v>18.7248900820028</v>
      </c>
      <c r="N8" s="11">
        <f t="shared" si="1"/>
        <v>18.212493700563115</v>
      </c>
      <c r="O8" s="23">
        <f t="shared" si="1"/>
        <v>11.79908024637379</v>
      </c>
    </row>
    <row r="9" spans="1:15" ht="22.5" customHeight="1">
      <c r="A9" s="5">
        <v>2011</v>
      </c>
      <c r="B9" s="9" t="s">
        <v>14</v>
      </c>
      <c r="C9" s="10">
        <v>202660</v>
      </c>
      <c r="D9" s="10">
        <v>201320</v>
      </c>
      <c r="E9" s="10">
        <v>201833</v>
      </c>
      <c r="F9" s="10">
        <v>221014</v>
      </c>
      <c r="G9" s="10">
        <v>204489</v>
      </c>
      <c r="H9" s="10">
        <v>240154</v>
      </c>
      <c r="I9" s="10">
        <v>278041</v>
      </c>
      <c r="J9" s="10">
        <v>250835</v>
      </c>
      <c r="K9" s="10">
        <v>251737</v>
      </c>
      <c r="L9" s="10">
        <v>241232</v>
      </c>
      <c r="M9" s="10">
        <v>216384</v>
      </c>
      <c r="N9" s="10">
        <v>246880</v>
      </c>
      <c r="O9" s="7">
        <f>SUM(C9:N9)</f>
        <v>2756579</v>
      </c>
    </row>
    <row r="10" spans="1:15" ht="22.5" customHeight="1">
      <c r="A10" s="4"/>
      <c r="B10" s="8" t="s">
        <v>16</v>
      </c>
      <c r="C10" s="11">
        <f aca="true" t="shared" si="2" ref="C10:O10">(C9-C7)/C7*100</f>
        <v>19.97182148079302</v>
      </c>
      <c r="D10" s="11">
        <f t="shared" si="2"/>
        <v>7.209994621394071</v>
      </c>
      <c r="E10" s="11">
        <f t="shared" si="2"/>
        <v>3.7797842473853622</v>
      </c>
      <c r="F10" s="11">
        <f t="shared" si="2"/>
        <v>23.783387193431498</v>
      </c>
      <c r="G10" s="11">
        <f t="shared" si="2"/>
        <v>3.949796410107819</v>
      </c>
      <c r="H10" s="11">
        <f t="shared" si="2"/>
        <v>9.372694399154726</v>
      </c>
      <c r="I10" s="11">
        <f t="shared" si="2"/>
        <v>12.213755862102365</v>
      </c>
      <c r="J10" s="11">
        <f t="shared" si="2"/>
        <v>6.25</v>
      </c>
      <c r="K10" s="11">
        <f t="shared" si="2"/>
        <v>9.654445426944806</v>
      </c>
      <c r="L10" s="11">
        <f t="shared" si="2"/>
        <v>7.86476661464924</v>
      </c>
      <c r="M10" s="11">
        <f t="shared" si="2"/>
        <v>11.45082203634266</v>
      </c>
      <c r="N10" s="11">
        <f t="shared" si="2"/>
        <v>14.40010379789068</v>
      </c>
      <c r="O10" s="23">
        <f t="shared" si="2"/>
        <v>10.570191307221894</v>
      </c>
    </row>
    <row r="11" spans="1:15" ht="22.5" customHeight="1">
      <c r="A11" s="5">
        <v>2012</v>
      </c>
      <c r="B11" s="9" t="s">
        <v>14</v>
      </c>
      <c r="C11" s="18">
        <v>248289</v>
      </c>
      <c r="D11" s="18">
        <v>219475</v>
      </c>
      <c r="E11" s="18">
        <v>227846</v>
      </c>
      <c r="F11" s="18">
        <v>219984</v>
      </c>
      <c r="G11" s="10">
        <v>215868</v>
      </c>
      <c r="H11" s="10">
        <v>238296</v>
      </c>
      <c r="I11" s="10">
        <v>258781</v>
      </c>
      <c r="J11" s="10">
        <v>254020</v>
      </c>
      <c r="K11" s="10">
        <v>243722</v>
      </c>
      <c r="L11" s="10">
        <v>255709</v>
      </c>
      <c r="M11" s="10">
        <v>241985</v>
      </c>
      <c r="N11" s="10">
        <v>268044</v>
      </c>
      <c r="O11" s="7">
        <f>SUM(C11:N11)</f>
        <v>2892019</v>
      </c>
    </row>
    <row r="12" spans="1:15" ht="22.5" customHeight="1">
      <c r="A12" s="4"/>
      <c r="B12" s="8" t="s">
        <v>16</v>
      </c>
      <c r="C12" s="19">
        <f aca="true" t="shared" si="3" ref="C12:O12">(C11-C9)/C9*100</f>
        <v>22.515049837165694</v>
      </c>
      <c r="D12" s="19">
        <f t="shared" si="3"/>
        <v>9.017981323266442</v>
      </c>
      <c r="E12" s="19">
        <f t="shared" si="3"/>
        <v>12.888378015488053</v>
      </c>
      <c r="F12" s="19">
        <f t="shared" si="3"/>
        <v>-0.4660338259114807</v>
      </c>
      <c r="G12" s="11">
        <f t="shared" si="3"/>
        <v>5.5646024969558265</v>
      </c>
      <c r="H12" s="11">
        <f t="shared" si="3"/>
        <v>-0.7736702282701933</v>
      </c>
      <c r="I12" s="11">
        <f t="shared" si="3"/>
        <v>-6.927035940742552</v>
      </c>
      <c r="J12" s="11">
        <f t="shared" si="3"/>
        <v>1.2697590049235552</v>
      </c>
      <c r="K12" s="11">
        <f t="shared" si="3"/>
        <v>-3.1838784127879496</v>
      </c>
      <c r="L12" s="11">
        <f t="shared" si="3"/>
        <v>6.001276779200106</v>
      </c>
      <c r="M12" s="11">
        <f t="shared" si="3"/>
        <v>11.831281425613724</v>
      </c>
      <c r="N12" s="11">
        <f t="shared" si="3"/>
        <v>8.572585871678548</v>
      </c>
      <c r="O12" s="23">
        <f t="shared" si="3"/>
        <v>4.913336421702407</v>
      </c>
    </row>
    <row r="13" spans="1:15" ht="22.5" customHeight="1">
      <c r="A13" s="5">
        <v>2013</v>
      </c>
      <c r="B13" s="9" t="s">
        <v>14</v>
      </c>
      <c r="C13" s="10">
        <v>232935</v>
      </c>
      <c r="D13" s="10">
        <v>241868</v>
      </c>
      <c r="E13" s="10">
        <v>252210</v>
      </c>
      <c r="F13" s="10">
        <v>242369</v>
      </c>
      <c r="G13" s="10">
        <v>247972</v>
      </c>
      <c r="H13" s="10">
        <v>275667</v>
      </c>
      <c r="I13" s="10">
        <v>297878</v>
      </c>
      <c r="J13" s="10">
        <v>309219</v>
      </c>
      <c r="K13" s="10">
        <v>305629</v>
      </c>
      <c r="L13" s="10">
        <v>266562</v>
      </c>
      <c r="M13" s="10">
        <v>307276</v>
      </c>
      <c r="N13" s="10">
        <v>299013</v>
      </c>
      <c r="O13" s="7">
        <f>SUM(C13:N13)</f>
        <v>3278598</v>
      </c>
    </row>
    <row r="14" spans="1:15" ht="22.5" customHeight="1">
      <c r="A14" s="20"/>
      <c r="B14" s="21" t="s">
        <v>16</v>
      </c>
      <c r="C14" s="22">
        <f aca="true" t="shared" si="4" ref="C14:N14">(C13-C11)/C11*100</f>
        <v>-6.183922767420224</v>
      </c>
      <c r="D14" s="23">
        <f t="shared" si="4"/>
        <v>10.20298439457797</v>
      </c>
      <c r="E14" s="23">
        <f t="shared" si="4"/>
        <v>10.693187503840313</v>
      </c>
      <c r="F14" s="23">
        <f t="shared" si="4"/>
        <v>10.175740053822096</v>
      </c>
      <c r="G14" s="23">
        <f t="shared" si="4"/>
        <v>14.872051438842254</v>
      </c>
      <c r="H14" s="23">
        <f t="shared" si="4"/>
        <v>15.682596434686271</v>
      </c>
      <c r="I14" s="23">
        <f t="shared" si="4"/>
        <v>15.108141633272924</v>
      </c>
      <c r="J14" s="23">
        <f t="shared" si="4"/>
        <v>21.73017872608456</v>
      </c>
      <c r="K14" s="23">
        <f t="shared" si="4"/>
        <v>25.400661409310608</v>
      </c>
      <c r="L14" s="23">
        <f t="shared" si="4"/>
        <v>4.244277675013394</v>
      </c>
      <c r="M14" s="23">
        <f t="shared" si="4"/>
        <v>26.981424468458787</v>
      </c>
      <c r="N14" s="23">
        <f t="shared" si="4"/>
        <v>11.553700138783185</v>
      </c>
      <c r="O14" s="23">
        <f>(O13-O11)/O11*100</f>
        <v>13.367097519068857</v>
      </c>
    </row>
    <row r="15" spans="1:15" ht="22.5" customHeight="1">
      <c r="A15" s="5">
        <v>2014</v>
      </c>
      <c r="B15" s="9" t="s">
        <v>14</v>
      </c>
      <c r="C15" s="10">
        <v>279257</v>
      </c>
      <c r="D15" s="10">
        <v>275795</v>
      </c>
      <c r="E15" s="10">
        <v>276573</v>
      </c>
      <c r="F15" s="10">
        <v>280096</v>
      </c>
      <c r="G15" s="10">
        <v>286033</v>
      </c>
      <c r="H15" s="10">
        <v>330396</v>
      </c>
      <c r="I15" s="10">
        <v>361066</v>
      </c>
      <c r="J15" s="10">
        <v>336763</v>
      </c>
      <c r="K15" s="10">
        <v>354762</v>
      </c>
      <c r="L15" s="10">
        <v>341651</v>
      </c>
      <c r="M15" s="10">
        <v>296876</v>
      </c>
      <c r="N15" s="10">
        <v>347370</v>
      </c>
      <c r="O15" s="7">
        <f>SUM(C15:N15)</f>
        <v>3766638</v>
      </c>
    </row>
    <row r="16" spans="1:15" ht="22.5" customHeight="1">
      <c r="A16" s="20"/>
      <c r="B16" s="21" t="s">
        <v>16</v>
      </c>
      <c r="C16" s="22">
        <f aca="true" t="shared" si="5" ref="C16:O16">(C15-C13)/C13*100</f>
        <v>19.88623435722412</v>
      </c>
      <c r="D16" s="22">
        <f t="shared" si="5"/>
        <v>14.027072618122283</v>
      </c>
      <c r="E16" s="22">
        <f t="shared" si="5"/>
        <v>9.659807303437612</v>
      </c>
      <c r="F16" s="22">
        <f t="shared" si="5"/>
        <v>15.56593458734409</v>
      </c>
      <c r="G16" s="22">
        <f t="shared" si="5"/>
        <v>15.348910360847192</v>
      </c>
      <c r="H16" s="22">
        <f t="shared" si="5"/>
        <v>19.85330126565748</v>
      </c>
      <c r="I16" s="22">
        <f t="shared" si="5"/>
        <v>21.212711244200648</v>
      </c>
      <c r="J16" s="22">
        <f t="shared" si="5"/>
        <v>8.907602702291904</v>
      </c>
      <c r="K16" s="22">
        <f t="shared" si="5"/>
        <v>16.07602681682694</v>
      </c>
      <c r="L16" s="22">
        <f t="shared" si="5"/>
        <v>28.169431501864484</v>
      </c>
      <c r="M16" s="22">
        <f t="shared" si="5"/>
        <v>-3.384579335841394</v>
      </c>
      <c r="N16" s="22">
        <f t="shared" si="5"/>
        <v>16.17220655958102</v>
      </c>
      <c r="O16" s="22">
        <f t="shared" si="5"/>
        <v>14.885630992271699</v>
      </c>
    </row>
    <row r="17" spans="1:15" ht="22.5" customHeight="1">
      <c r="A17" s="5">
        <v>2015</v>
      </c>
      <c r="B17" s="9" t="s">
        <v>14</v>
      </c>
      <c r="C17" s="10">
        <v>301748</v>
      </c>
      <c r="D17" s="10">
        <v>338991</v>
      </c>
      <c r="E17" s="10">
        <v>305272</v>
      </c>
      <c r="F17" s="10">
        <v>313763</v>
      </c>
      <c r="G17" s="10">
        <v>295973</v>
      </c>
      <c r="H17" s="10">
        <v>359702</v>
      </c>
      <c r="I17" s="10">
        <v>382683</v>
      </c>
      <c r="J17" s="10">
        <v>303621</v>
      </c>
      <c r="K17" s="10">
        <v>389060</v>
      </c>
      <c r="L17" s="10">
        <v>369447</v>
      </c>
      <c r="M17" s="10">
        <v>270935</v>
      </c>
      <c r="N17" s="10">
        <v>370640</v>
      </c>
      <c r="O17" s="7">
        <f>SUM(C17:N17)</f>
        <v>4001835</v>
      </c>
    </row>
    <row r="18" spans="1:15" ht="22.5" customHeight="1">
      <c r="A18" s="20"/>
      <c r="B18" s="21" t="s">
        <v>16</v>
      </c>
      <c r="C18" s="23">
        <f aca="true" t="shared" si="6" ref="C18:N18">(C17-C15)/C15*100</f>
        <v>8.053871523363783</v>
      </c>
      <c r="D18" s="23">
        <f t="shared" si="6"/>
        <v>22.914120995667073</v>
      </c>
      <c r="E18" s="23">
        <f t="shared" si="6"/>
        <v>10.376645587240981</v>
      </c>
      <c r="F18" s="23">
        <f t="shared" si="6"/>
        <v>12.01980749457329</v>
      </c>
      <c r="G18" s="23">
        <f t="shared" si="6"/>
        <v>3.4751234997360445</v>
      </c>
      <c r="H18" s="23">
        <f t="shared" si="6"/>
        <v>8.869962106078766</v>
      </c>
      <c r="I18" s="23">
        <f t="shared" si="6"/>
        <v>5.986994067566594</v>
      </c>
      <c r="J18" s="23">
        <f t="shared" si="6"/>
        <v>-9.84134242776077</v>
      </c>
      <c r="K18" s="23">
        <f t="shared" si="6"/>
        <v>9.667890022042947</v>
      </c>
      <c r="L18" s="23">
        <f t="shared" si="6"/>
        <v>8.135787689776995</v>
      </c>
      <c r="M18" s="23">
        <f t="shared" si="6"/>
        <v>-8.73799161939665</v>
      </c>
      <c r="N18" s="23">
        <f t="shared" si="6"/>
        <v>6.698908944353284</v>
      </c>
      <c r="O18" s="23">
        <f>(O17-O15)/O15*100</f>
        <v>6.244215663942221</v>
      </c>
    </row>
    <row r="19" spans="1:18" ht="22.5" customHeight="1">
      <c r="A19" s="5">
        <v>2016</v>
      </c>
      <c r="B19" s="9" t="s">
        <v>14</v>
      </c>
      <c r="C19" s="10">
        <v>350592</v>
      </c>
      <c r="D19" s="10">
        <v>375744</v>
      </c>
      <c r="E19" s="10">
        <v>364113</v>
      </c>
      <c r="F19" s="10">
        <v>380767</v>
      </c>
      <c r="G19" s="10">
        <v>394557</v>
      </c>
      <c r="H19" s="10">
        <v>405835</v>
      </c>
      <c r="I19" s="10">
        <v>484231</v>
      </c>
      <c r="J19" s="10">
        <v>438135</v>
      </c>
      <c r="K19" s="10">
        <v>445716</v>
      </c>
      <c r="L19" s="10">
        <v>432215</v>
      </c>
      <c r="M19" s="10">
        <v>413232</v>
      </c>
      <c r="N19" s="10">
        <v>442800</v>
      </c>
      <c r="O19" s="7">
        <f>SUM(C19:N19)</f>
        <v>4927937</v>
      </c>
      <c r="Q19" s="39"/>
      <c r="R19" s="16"/>
    </row>
    <row r="20" spans="1:40" s="44" customFormat="1" ht="21.75" customHeight="1">
      <c r="A20" s="20"/>
      <c r="B20" s="21" t="s">
        <v>16</v>
      </c>
      <c r="C20" s="23">
        <f>(C19-C17)/C17*100</f>
        <v>16.187016981057038</v>
      </c>
      <c r="D20" s="23">
        <f aca="true" t="shared" si="7" ref="D20:O20">(D19-D17)/D17*100</f>
        <v>10.841880757896227</v>
      </c>
      <c r="E20" s="23">
        <f t="shared" si="7"/>
        <v>19.274941691344115</v>
      </c>
      <c r="F20" s="23">
        <f t="shared" si="7"/>
        <v>21.354971746190596</v>
      </c>
      <c r="G20" s="23">
        <f t="shared" si="7"/>
        <v>33.308443675605545</v>
      </c>
      <c r="H20" s="23">
        <f t="shared" si="7"/>
        <v>12.825338752634124</v>
      </c>
      <c r="I20" s="23">
        <f t="shared" si="7"/>
        <v>26.535801172249617</v>
      </c>
      <c r="J20" s="23">
        <f t="shared" si="7"/>
        <v>44.30325965595265</v>
      </c>
      <c r="K20" s="23">
        <f t="shared" si="7"/>
        <v>14.56227831182851</v>
      </c>
      <c r="L20" s="23">
        <f t="shared" si="7"/>
        <v>16.98971706361129</v>
      </c>
      <c r="M20" s="23">
        <f t="shared" si="7"/>
        <v>52.52071530071788</v>
      </c>
      <c r="N20" s="23">
        <f t="shared" si="7"/>
        <v>19.469026548672566</v>
      </c>
      <c r="O20" s="23">
        <f t="shared" si="7"/>
        <v>23.141933637943595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</row>
    <row r="21" spans="1:15" s="30" customFormat="1" ht="19.5" customHeight="1">
      <c r="A21" s="4">
        <v>2017</v>
      </c>
      <c r="B21" s="6" t="s">
        <v>14</v>
      </c>
      <c r="C21" s="7">
        <v>460824</v>
      </c>
      <c r="D21" s="7">
        <v>453985</v>
      </c>
      <c r="E21" s="7">
        <v>425499</v>
      </c>
      <c r="F21" s="7">
        <v>477464</v>
      </c>
      <c r="G21" s="7">
        <v>489376</v>
      </c>
      <c r="H21" s="7">
        <v>504141</v>
      </c>
      <c r="I21" s="7">
        <v>592046</v>
      </c>
      <c r="J21" s="7">
        <v>601884</v>
      </c>
      <c r="K21" s="7">
        <v>550520</v>
      </c>
      <c r="L21" s="7">
        <v>465085</v>
      </c>
      <c r="M21" s="7">
        <v>361006</v>
      </c>
      <c r="N21" s="7">
        <v>315909</v>
      </c>
      <c r="O21" s="7">
        <f>SUM(C21:N21)</f>
        <v>5697739</v>
      </c>
    </row>
    <row r="22" spans="1:40" s="44" customFormat="1" ht="19.5" customHeight="1">
      <c r="A22" s="20"/>
      <c r="B22" s="21" t="s">
        <v>16</v>
      </c>
      <c r="C22" s="23">
        <f>(C21-C19)/C19*100</f>
        <v>31.441675794085434</v>
      </c>
      <c r="D22" s="23">
        <f aca="true" t="shared" si="8" ref="D22:O22">(D21-D19)/D19*100</f>
        <v>20.82295392607733</v>
      </c>
      <c r="E22" s="23">
        <f t="shared" si="8"/>
        <v>16.859051997594154</v>
      </c>
      <c r="F22" s="23">
        <f t="shared" si="8"/>
        <v>25.39532049783726</v>
      </c>
      <c r="G22" s="23">
        <f t="shared" si="8"/>
        <v>24.031762204193562</v>
      </c>
      <c r="H22" s="23">
        <f t="shared" si="8"/>
        <v>24.22314487414836</v>
      </c>
      <c r="I22" s="23">
        <f t="shared" si="8"/>
        <v>22.265199873614037</v>
      </c>
      <c r="J22" s="23">
        <f t="shared" si="8"/>
        <v>37.37409702488959</v>
      </c>
      <c r="K22" s="23">
        <f t="shared" si="8"/>
        <v>23.51362751168906</v>
      </c>
      <c r="L22" s="23">
        <f t="shared" si="8"/>
        <v>7.605011394791944</v>
      </c>
      <c r="M22" s="23">
        <f t="shared" si="8"/>
        <v>-12.638421032253069</v>
      </c>
      <c r="N22" s="23">
        <f t="shared" si="8"/>
        <v>-28.65650406504065</v>
      </c>
      <c r="O22" s="23">
        <f t="shared" si="8"/>
        <v>15.621181845465962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</row>
    <row r="23" spans="1:15" s="30" customFormat="1" ht="19.5" customHeight="1">
      <c r="A23" s="4">
        <v>2018</v>
      </c>
      <c r="B23" s="6" t="s">
        <v>14</v>
      </c>
      <c r="C23" s="7">
        <v>358065</v>
      </c>
      <c r="D23" s="7">
        <v>452423</v>
      </c>
      <c r="E23" s="7">
        <v>492678</v>
      </c>
      <c r="F23" s="7">
        <v>516777</v>
      </c>
      <c r="G23" s="7">
        <v>528512</v>
      </c>
      <c r="H23" s="7">
        <v>544550</v>
      </c>
      <c r="I23" s="7">
        <v>624366</v>
      </c>
      <c r="J23" s="7">
        <v>573766</v>
      </c>
      <c r="K23" s="7">
        <v>555903</v>
      </c>
      <c r="L23" s="7">
        <v>517889</v>
      </c>
      <c r="M23" s="7">
        <v>406725</v>
      </c>
      <c r="N23" s="7">
        <v>498819</v>
      </c>
      <c r="O23" s="7">
        <f>SUM(C23:N23)</f>
        <v>6070473</v>
      </c>
    </row>
    <row r="24" spans="1:15" s="30" customFormat="1" ht="19.5" customHeight="1">
      <c r="A24" s="20"/>
      <c r="B24" s="21" t="s">
        <v>16</v>
      </c>
      <c r="C24" s="23">
        <f>(C23-C21)/C21*100</f>
        <v>-22.298968803708142</v>
      </c>
      <c r="D24" s="23">
        <f aca="true" t="shared" si="9" ref="D24:O24">(D23-D21)/D21*100</f>
        <v>-0.344064231197066</v>
      </c>
      <c r="E24" s="23">
        <f t="shared" si="9"/>
        <v>15.788286223939421</v>
      </c>
      <c r="F24" s="23">
        <f t="shared" si="9"/>
        <v>8.233709766600205</v>
      </c>
      <c r="G24" s="23">
        <f t="shared" si="9"/>
        <v>7.997122866671027</v>
      </c>
      <c r="H24" s="23">
        <f t="shared" si="9"/>
        <v>8.015416322021023</v>
      </c>
      <c r="I24" s="23">
        <f t="shared" si="9"/>
        <v>5.459035277664236</v>
      </c>
      <c r="J24" s="23">
        <f t="shared" si="9"/>
        <v>-4.671664307408072</v>
      </c>
      <c r="K24" s="23">
        <f t="shared" si="9"/>
        <v>0.9778028046210856</v>
      </c>
      <c r="L24" s="23">
        <f t="shared" si="9"/>
        <v>11.353623531182471</v>
      </c>
      <c r="M24" s="23">
        <f t="shared" si="9"/>
        <v>12.664332448768164</v>
      </c>
      <c r="N24" s="23">
        <f t="shared" si="9"/>
        <v>57.899585007074826</v>
      </c>
      <c r="O24" s="23">
        <f t="shared" si="9"/>
        <v>6.541787891653163</v>
      </c>
    </row>
    <row r="25" spans="1:15" ht="19.5" customHeight="1">
      <c r="A25" s="4">
        <v>2019</v>
      </c>
      <c r="B25" s="6" t="s">
        <v>14</v>
      </c>
      <c r="C25" s="7">
        <v>455708</v>
      </c>
      <c r="D25" s="7">
        <v>437537</v>
      </c>
      <c r="E25" s="7">
        <v>449637</v>
      </c>
      <c r="F25" s="7">
        <v>477125</v>
      </c>
      <c r="G25" s="7">
        <v>485795</v>
      </c>
      <c r="H25" s="7">
        <v>549751</v>
      </c>
      <c r="I25" s="7">
        <v>607130</v>
      </c>
      <c r="J25" s="7">
        <v>616706</v>
      </c>
      <c r="K25" s="7">
        <v>573247</v>
      </c>
      <c r="L25" s="7"/>
      <c r="M25" s="7"/>
      <c r="N25" s="7"/>
      <c r="O25" s="7">
        <f>SUM(C25:N25)</f>
        <v>4652636</v>
      </c>
    </row>
    <row r="26" spans="1:15" ht="19.5" customHeight="1">
      <c r="A26" s="20"/>
      <c r="B26" s="21" t="s">
        <v>16</v>
      </c>
      <c r="C26" s="23">
        <f>(C25-C23)/C23*100</f>
        <v>27.269629815815566</v>
      </c>
      <c r="D26" s="23">
        <f aca="true" t="shared" si="10" ref="D26:N26">(D25-D23)/D23*100</f>
        <v>-3.29028365047754</v>
      </c>
      <c r="E26" s="23">
        <f>(E25-E23)/E23*100</f>
        <v>-8.736131915774603</v>
      </c>
      <c r="F26" s="23">
        <f>(F25-F23)/F23*100</f>
        <v>-7.6729421007513885</v>
      </c>
      <c r="G26" s="23">
        <f t="shared" si="10"/>
        <v>-8.082503330104142</v>
      </c>
      <c r="H26" s="23">
        <f t="shared" si="10"/>
        <v>0.955100541731705</v>
      </c>
      <c r="I26" s="23">
        <f t="shared" si="10"/>
        <v>-2.7605603123808793</v>
      </c>
      <c r="J26" s="23">
        <f t="shared" si="10"/>
        <v>7.483887159573764</v>
      </c>
      <c r="K26" s="23">
        <f t="shared" si="10"/>
        <v>3.119968771530285</v>
      </c>
      <c r="L26" s="23">
        <f t="shared" si="10"/>
        <v>-100</v>
      </c>
      <c r="M26" s="23">
        <f t="shared" si="10"/>
        <v>-100</v>
      </c>
      <c r="N26" s="23">
        <f t="shared" si="10"/>
        <v>-100</v>
      </c>
      <c r="O26" s="23">
        <f>(O25-O21)/O21*100</f>
        <v>-18.342416175960324</v>
      </c>
    </row>
    <row r="27" spans="1:5" ht="12.75">
      <c r="A27" s="49" t="s">
        <v>25</v>
      </c>
      <c r="B27" s="24"/>
      <c r="C27" s="24"/>
      <c r="D27" s="24"/>
      <c r="E27" s="24"/>
    </row>
    <row r="28" spans="1:9" ht="12.75">
      <c r="A28" s="24" t="s">
        <v>24</v>
      </c>
      <c r="B28" s="24"/>
      <c r="C28" s="24"/>
      <c r="D28" s="24"/>
      <c r="E28" s="41"/>
      <c r="F28" s="30"/>
      <c r="G28" s="30"/>
      <c r="H28" s="30"/>
      <c r="I28" s="30"/>
    </row>
    <row r="29" spans="1:12" ht="12.75">
      <c r="A29" s="24"/>
      <c r="B29" s="26">
        <v>2018</v>
      </c>
      <c r="C29" s="27">
        <f>C23+D23+E23+F23+G23+H23+I23+J23+K23</f>
        <v>4647040</v>
      </c>
      <c r="D29" s="24"/>
      <c r="E29" s="29"/>
      <c r="F29" s="30"/>
      <c r="G29" s="54"/>
      <c r="H29" s="54"/>
      <c r="I29" s="31"/>
      <c r="L29" s="16"/>
    </row>
    <row r="30" spans="1:13" ht="12.75">
      <c r="A30" s="24"/>
      <c r="B30" s="26">
        <v>2019</v>
      </c>
      <c r="C30" s="27">
        <f>SUM(C25:N25)</f>
        <v>4652636</v>
      </c>
      <c r="D30" s="24"/>
      <c r="E30" s="32"/>
      <c r="F30" s="32"/>
      <c r="G30" s="32"/>
      <c r="H30" s="33"/>
      <c r="I30" s="31"/>
      <c r="M30" s="16"/>
    </row>
    <row r="31" spans="1:13" ht="12.75">
      <c r="A31" s="24"/>
      <c r="B31" s="24"/>
      <c r="C31" s="24"/>
      <c r="D31" s="24"/>
      <c r="E31" s="29"/>
      <c r="F31" s="34"/>
      <c r="G31" s="34"/>
      <c r="H31" s="35"/>
      <c r="I31" s="30"/>
      <c r="M31" s="16"/>
    </row>
    <row r="32" spans="1:13" ht="12.75">
      <c r="A32" s="24"/>
      <c r="B32" s="40" t="s">
        <v>19</v>
      </c>
      <c r="C32" s="28">
        <f>(C30-C29)/C29*100</f>
        <v>0.12042074094477345</v>
      </c>
      <c r="D32" s="24" t="s">
        <v>18</v>
      </c>
      <c r="E32" s="29"/>
      <c r="F32" s="34"/>
      <c r="G32" s="34"/>
      <c r="H32" s="35"/>
      <c r="I32" s="30"/>
      <c r="M32" s="16"/>
    </row>
    <row r="33" spans="1:9" ht="12.75">
      <c r="A33" s="24"/>
      <c r="B33" s="24"/>
      <c r="C33" s="24"/>
      <c r="D33" s="24"/>
      <c r="E33" s="29"/>
      <c r="F33" s="34"/>
      <c r="G33" s="34"/>
      <c r="H33" s="35"/>
      <c r="I33" s="30"/>
    </row>
    <row r="34" spans="1:9" ht="12.75">
      <c r="A34" s="24"/>
      <c r="B34" s="24" t="s">
        <v>20</v>
      </c>
      <c r="C34" s="37">
        <v>7100000</v>
      </c>
      <c r="D34" s="24"/>
      <c r="E34" s="29"/>
      <c r="F34" s="34"/>
      <c r="G34" s="34"/>
      <c r="H34" s="35"/>
      <c r="I34" s="30"/>
    </row>
    <row r="35" spans="1:9" ht="12.75">
      <c r="A35" s="24"/>
      <c r="B35" s="24" t="s">
        <v>22</v>
      </c>
      <c r="C35" s="37">
        <f>O25</f>
        <v>4652636</v>
      </c>
      <c r="D35" s="24"/>
      <c r="E35" s="29"/>
      <c r="F35" s="34"/>
      <c r="G35" s="34"/>
      <c r="H35" s="35"/>
      <c r="I35" s="30"/>
    </row>
    <row r="36" spans="1:9" ht="20.25" customHeight="1">
      <c r="A36" s="25"/>
      <c r="B36" s="25"/>
      <c r="C36" s="25"/>
      <c r="D36" s="25"/>
      <c r="E36" s="36"/>
      <c r="F36" s="34"/>
      <c r="G36" s="34"/>
      <c r="H36" s="35"/>
      <c r="I36" s="30"/>
    </row>
    <row r="37" spans="2:3" ht="12.75">
      <c r="B37" s="24" t="s">
        <v>21</v>
      </c>
      <c r="C37" s="38">
        <f>C35/C34*100</f>
        <v>65.53008450704225</v>
      </c>
    </row>
    <row r="38" spans="2:3" ht="12.75">
      <c r="B38" s="43" t="s">
        <v>23</v>
      </c>
      <c r="C38" s="42">
        <f>SUM(100/12)*9</f>
        <v>75</v>
      </c>
    </row>
    <row r="40" ht="12.75">
      <c r="C40" s="48"/>
    </row>
  </sheetData>
  <sheetProtection/>
  <mergeCells count="3">
    <mergeCell ref="A1:O1"/>
    <mergeCell ref="A2:O2"/>
    <mergeCell ref="G29:H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Disparda Bali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Promosi</dc:creator>
  <cp:keywords/>
  <dc:description/>
  <cp:lastModifiedBy>7</cp:lastModifiedBy>
  <cp:lastPrinted>2021-07-06T03:45:22Z</cp:lastPrinted>
  <dcterms:created xsi:type="dcterms:W3CDTF">2009-02-26T06:45:14Z</dcterms:created>
  <dcterms:modified xsi:type="dcterms:W3CDTF">2023-01-16T00:52:00Z</dcterms:modified>
  <cp:category/>
  <cp:version/>
  <cp:contentType/>
  <cp:contentStatus/>
</cp:coreProperties>
</file>