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60" windowHeight="7680" activeTab="6"/>
  </bookViews>
  <sheets>
    <sheet name="tab1ok" sheetId="1" r:id="rId1"/>
    <sheet name="tab2_ok" sheetId="2" r:id="rId2"/>
    <sheet name="tab3ok" sheetId="3" r:id="rId3"/>
    <sheet name="tab4 ok" sheetId="4" r:id="rId4"/>
    <sheet name="tab5ok" sheetId="5" r:id="rId5"/>
    <sheet name="tab6ok" sheetId="6" r:id="rId6"/>
    <sheet name="tab7ok" sheetId="7" r:id="rId7"/>
  </sheets>
  <definedNames>
    <definedName name="_xlnm.Print_Area" localSheetId="0">'tab1ok'!$A$1:$F$111</definedName>
    <definedName name="_xlnm.Print_Area" localSheetId="1">'tab2_ok'!$A$1:$J$71</definedName>
    <definedName name="_xlnm.Print_Area" localSheetId="2">'tab3ok'!$A$1:$H$67</definedName>
    <definedName name="_xlnm.Print_Area" localSheetId="3">'tab4 ok'!$A$1:$G$38</definedName>
    <definedName name="_xlnm.Print_Area" localSheetId="4">'tab5ok'!$A$1:$N$68</definedName>
    <definedName name="_xlnm.Print_Area" localSheetId="5">'tab6ok'!$A$1:$H$34</definedName>
    <definedName name="_xlnm.Print_Area" localSheetId="6">'tab7ok'!$A$1:$Q$191</definedName>
    <definedName name="_xlnm.Print_Titles" localSheetId="4">'tab5ok'!$A:$D</definedName>
  </definedNames>
  <calcPr fullCalcOnLoad="1"/>
</workbook>
</file>

<file path=xl/sharedStrings.xml><?xml version="1.0" encoding="utf-8"?>
<sst xmlns="http://schemas.openxmlformats.org/spreadsheetml/2006/main" count="760" uniqueCount="543">
  <si>
    <t>YEAR</t>
  </si>
  <si>
    <t>TOTAL</t>
  </si>
  <si>
    <t>SOURCE</t>
  </si>
  <si>
    <t>:</t>
  </si>
  <si>
    <t>SUMBER</t>
  </si>
  <si>
    <t>NO</t>
  </si>
  <si>
    <t>MONTH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</si>
  <si>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</si>
  <si>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</si>
  <si>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</si>
  <si>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</si>
  <si>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</si>
  <si>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</si>
  <si>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</si>
  <si>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</si>
  <si>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</si>
  <si>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</si>
  <si>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GROWTH RATE</t>
  </si>
  <si>
    <t>EUROPE</t>
  </si>
  <si>
    <t>AMERICA</t>
  </si>
  <si>
    <t>ASEAN</t>
  </si>
  <si>
    <t>INDONESIA</t>
  </si>
  <si>
    <t>BALI</t>
  </si>
  <si>
    <t>SHARE</t>
  </si>
  <si>
    <t>%</t>
  </si>
  <si>
    <t>REMARK</t>
  </si>
  <si>
    <t>DIRECT FOREIGN TOURIST ARRIVALS TO INDONESIA AND BALI</t>
  </si>
  <si>
    <t>TABEL 4.</t>
  </si>
  <si>
    <t>TABEL 5.</t>
  </si>
  <si>
    <t>SHARE %</t>
  </si>
  <si>
    <t>R</t>
  </si>
  <si>
    <t>CHANGE</t>
  </si>
  <si>
    <t>BALI GOVERNMENT TOURISM OFFICE</t>
  </si>
  <si>
    <t>TABEL 1.</t>
  </si>
  <si>
    <t>LIST OF TOURISM ASSOCIATION IN BALI</t>
  </si>
  <si>
    <t>DAFTAR ASOSIASI PARIWISATA DI BALI</t>
  </si>
  <si>
    <t>NAME OF ASSOCIATION</t>
  </si>
  <si>
    <t>ADDRESS/TELP/FAX</t>
  </si>
  <si>
    <t>DIRECTOR</t>
  </si>
  <si>
    <t>KEDATANGAN WISATAWAN MANCANEGARA YANG LANGSUNG</t>
  </si>
  <si>
    <t>DIRECT FOREIGN TOURIST ARRIVALS TO BALI BY MONTH</t>
  </si>
  <si>
    <t>DIRECT FOREIGN TOURIST ARRIVALS TO BALI BY MARKET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</si>
  <si>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</si>
  <si>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</si>
  <si>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</si>
  <si>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</si>
  <si>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</si>
  <si>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</si>
  <si>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</si>
  <si>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</si>
  <si>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</si>
  <si>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</si>
  <si>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PELITA I</t>
  </si>
  <si>
    <t>PELITA II</t>
  </si>
  <si>
    <t>PELITA III</t>
  </si>
  <si>
    <t>PELITA IV</t>
  </si>
  <si>
    <t>PELITA V</t>
  </si>
  <si>
    <t>NATIONALITY</t>
  </si>
  <si>
    <t>JAN</t>
  </si>
  <si>
    <t>FEB</t>
  </si>
  <si>
    <t>MAR</t>
  </si>
  <si>
    <t>APR</t>
  </si>
  <si>
    <t>AUG</t>
  </si>
  <si>
    <t>SEP</t>
  </si>
  <si>
    <t>OCT</t>
  </si>
  <si>
    <t>NOV</t>
  </si>
  <si>
    <t>DEC</t>
  </si>
  <si>
    <t>Hongkong</t>
  </si>
  <si>
    <t>New Zealand</t>
  </si>
  <si>
    <t>Macau</t>
  </si>
  <si>
    <t>Nauru</t>
  </si>
  <si>
    <t>Palau</t>
  </si>
  <si>
    <t>Tibet</t>
  </si>
  <si>
    <t>Tonga</t>
  </si>
  <si>
    <t>AFRICA</t>
  </si>
  <si>
    <t>Tahiti</t>
  </si>
  <si>
    <t>Middle East</t>
  </si>
  <si>
    <t>Kyrgyztan</t>
  </si>
  <si>
    <t>San Marino</t>
  </si>
  <si>
    <t>Israel</t>
  </si>
  <si>
    <t>TABLE 1.</t>
  </si>
  <si>
    <t>TABLE 2.</t>
  </si>
  <si>
    <t>NUMBER OF FOREIGN TOURIST ARRIVALS</t>
  </si>
  <si>
    <t>TABLE  3.</t>
  </si>
  <si>
    <t>TABEL  3.</t>
  </si>
  <si>
    <t>AVERAGE GROWTH RATE</t>
  </si>
  <si>
    <t>(Average)</t>
  </si>
  <si>
    <t>JANUARY</t>
  </si>
  <si>
    <t>FEBRUARY</t>
  </si>
  <si>
    <t>TABLE 4,</t>
  </si>
  <si>
    <t>TABLE  5.</t>
  </si>
  <si>
    <t>TABEL  5.</t>
  </si>
  <si>
    <t>AIR</t>
  </si>
  <si>
    <t>SEA</t>
  </si>
  <si>
    <t>CONTINUATION</t>
  </si>
  <si>
    <t>LANJUTAN (b)</t>
  </si>
  <si>
    <t>LANJUTAN (a)</t>
  </si>
  <si>
    <t>TABLE  6.</t>
  </si>
  <si>
    <t xml:space="preserve">DISTRIBUSI KEDATANGAN WISATAWAN MANCANEGARA YANG LANGSUNG KE BALI MENURUT </t>
  </si>
  <si>
    <t>TABEL  6.</t>
  </si>
  <si>
    <t>TABEL 2.</t>
  </si>
  <si>
    <t xml:space="preserve">ASIA PACIFIC </t>
  </si>
  <si>
    <t>EXCLUDING ASEAN</t>
  </si>
  <si>
    <t>Kiribati</t>
  </si>
  <si>
    <t>Micronesia</t>
  </si>
  <si>
    <t>Dubai</t>
  </si>
  <si>
    <t>Tlp. 0361 - 235600  Fax. 0361 - 239200</t>
  </si>
  <si>
    <t>Tlp. 0361 - 226578  Fax. 0361 - 226579</t>
  </si>
  <si>
    <t xml:space="preserve">Tlp./Fax. 0361 - 773149 </t>
  </si>
  <si>
    <t>SHARE (%)</t>
  </si>
  <si>
    <t>TOTAL ARRIVAL</t>
  </si>
  <si>
    <t>Putu Juarez Robin Putra</t>
  </si>
  <si>
    <t>Timor Leste</t>
  </si>
  <si>
    <t>DINAS PARIWISATA PROVINSI BALI</t>
  </si>
  <si>
    <t>Jln. Sekar Tunjung VII No.9 Gatot Subroto Timur</t>
  </si>
  <si>
    <t>Other Nationalities</t>
  </si>
  <si>
    <t>Gabungan Industri Pariwisata Indonesia</t>
  </si>
  <si>
    <t>Tjok Oka Artha Ardhana</t>
  </si>
  <si>
    <t>Badan Promosi Pariwisata Daerah Bali</t>
  </si>
  <si>
    <t>+/- (%)</t>
  </si>
  <si>
    <t>AUSTRALIAN</t>
  </si>
  <si>
    <t>CHINESE</t>
  </si>
  <si>
    <t>JAPANESE</t>
  </si>
  <si>
    <t>MALAYSIAN</t>
  </si>
  <si>
    <t>SINGAPOREAN</t>
  </si>
  <si>
    <t>SOUTH KOREAN</t>
  </si>
  <si>
    <t>FRENCH</t>
  </si>
  <si>
    <t>BRITISH</t>
  </si>
  <si>
    <t>AMERICAN</t>
  </si>
  <si>
    <t>Australian</t>
  </si>
  <si>
    <t>Sri lankan</t>
  </si>
  <si>
    <t>Malaysian</t>
  </si>
  <si>
    <t>Rwandan</t>
  </si>
  <si>
    <t>Somali</t>
  </si>
  <si>
    <t>Ugandan</t>
  </si>
  <si>
    <t>Russian</t>
  </si>
  <si>
    <t>Scottish</t>
  </si>
  <si>
    <t>Palestine</t>
  </si>
  <si>
    <t>GERMAN</t>
  </si>
  <si>
    <t>XI</t>
  </si>
  <si>
    <t>INDIAN</t>
  </si>
  <si>
    <t>XIV</t>
  </si>
  <si>
    <t>XII</t>
  </si>
  <si>
    <t>XIII</t>
  </si>
  <si>
    <t>RUSSIAN</t>
  </si>
  <si>
    <t>NEW ZEALAND</t>
  </si>
  <si>
    <t>XV</t>
  </si>
  <si>
    <t>CANADIAN</t>
  </si>
  <si>
    <t>XVIII</t>
  </si>
  <si>
    <t>XVI</t>
  </si>
  <si>
    <t>PHILIPINE</t>
  </si>
  <si>
    <t>XIX</t>
  </si>
  <si>
    <t>XX</t>
  </si>
  <si>
    <t>OTHER NATIONALITIES</t>
  </si>
  <si>
    <t xml:space="preserve">THE BEST 20 DIRECT FOREIGN TOURIST ARRIVALS TO BALI  </t>
  </si>
  <si>
    <t>DPD Gabungan Pengusaha Wisata Bahari (GAHAWISRI)</t>
  </si>
  <si>
    <t>I.B.Agung Partha Adnyana</t>
  </si>
  <si>
    <t>Perhimpunan Usaha Taman Rekreasi Indonesia (PUTRI)</t>
  </si>
  <si>
    <t>Persatuan Angkutan Wisata Bali (PAWIBA)</t>
  </si>
  <si>
    <t>Tlp.  0361 - 232839  Fax  0361 - 232904 E.pawibabali@yahoo.com</t>
  </si>
  <si>
    <t>I Nyoman Nuartha, SH</t>
  </si>
  <si>
    <t>Tlp./Fax.  0361 - 466300  E.dpdhpibali@yahoo.com</t>
  </si>
  <si>
    <t>Society of Indonesian Professional Convention Organizer (SIPCO)</t>
  </si>
  <si>
    <t>Himpunan Pramuwisata Indonesia (DPD HPI Bali)</t>
  </si>
  <si>
    <t>Association of The Indonesian Tours and Travel Agencies(DPD ASITA Bali)</t>
  </si>
  <si>
    <t>Perhimpunan Hotel dan Restoran Indonesia (BPD PHRI Bali)</t>
  </si>
  <si>
    <t>E. phri.bali@gmail.com   W. www.phribali.or.id</t>
  </si>
  <si>
    <t>Pacific Asia Travel Association (PATA Bali &amp; Nusa Tenggara Chapter)</t>
  </si>
  <si>
    <t xml:space="preserve">E. patabalinusrachapter@gmail.com  </t>
  </si>
  <si>
    <t>I.B. Gede Sidharta Putra</t>
  </si>
  <si>
    <t>DPD HILDIKTIPARI Bali</t>
  </si>
  <si>
    <t>(Himpunan Lembaga Pendidikan</t>
  </si>
  <si>
    <t xml:space="preserve"> Tinggi Pariwisata)</t>
  </si>
  <si>
    <t>Tlp. 0361 - 425761  Fax. 0361 - 412972</t>
  </si>
  <si>
    <t>E.ketut.sutapa@triatma-mapindo.ac.id</t>
  </si>
  <si>
    <t>I Ketut Sutapa</t>
  </si>
  <si>
    <t>Bali Villa Association (BVA)</t>
  </si>
  <si>
    <t>Hotel Kayu Aya</t>
  </si>
  <si>
    <t xml:space="preserve">Jl. Lebak Sari, Kuta  </t>
  </si>
  <si>
    <t>Tlp.081 239 532 89</t>
  </si>
  <si>
    <t>Bali Spa Wellness Association (BSWA)</t>
  </si>
  <si>
    <t>Jl. Raya Kuta 707</t>
  </si>
  <si>
    <t>Tlp.081 338 621 448</t>
  </si>
  <si>
    <t xml:space="preserve">Alexandra Laksmi H </t>
  </si>
  <si>
    <t>Sutopo</t>
  </si>
  <si>
    <t>Bali Laundry Association (LAB)</t>
  </si>
  <si>
    <t>Nyoman Suka Kargana</t>
  </si>
  <si>
    <t>Jl. Mandiri Raya, No.24 C, Lingk.Taman Griya Nusa Dua</t>
  </si>
  <si>
    <t>Tlp. 081 239 489 48</t>
  </si>
  <si>
    <t>E. bswa.president@gmail.com</t>
  </si>
  <si>
    <t>E. Igm_bali@yahoo.com</t>
  </si>
  <si>
    <t>Indonesian Chef Association (ICA)</t>
  </si>
  <si>
    <t>Association Chief Engineering (ACE)</t>
  </si>
  <si>
    <t>Indonesia Housekeeping Association (IHKA)</t>
  </si>
  <si>
    <t>St.Regist Bali Resort</t>
  </si>
  <si>
    <t>Bali Hotel Association (BHA)</t>
  </si>
  <si>
    <t>Bali Hotel Security Manager Association (BH-SMA)</t>
  </si>
  <si>
    <t>Made Dila</t>
  </si>
  <si>
    <t>Tlp.081 558 100 716</t>
  </si>
  <si>
    <t>E.made.dila@stregis.com</t>
  </si>
  <si>
    <t>Bali Purchasing Professional Association (BPPA)</t>
  </si>
  <si>
    <t>Bali Wedding Association (BWA)</t>
  </si>
  <si>
    <t>Indonesian Food and Beverage Association (IFBEC)</t>
  </si>
  <si>
    <t>Hotel Front Liners Association (HFLA)</t>
  </si>
  <si>
    <t>The Haven Hotel</t>
  </si>
  <si>
    <t>E.sugitawyn@yahoo.com</t>
  </si>
  <si>
    <t>Hotel Finance Professional Association (HFPA)</t>
  </si>
  <si>
    <t>Shaza G.Sarjana</t>
  </si>
  <si>
    <t>Alila Seminyak</t>
  </si>
  <si>
    <t>Tlp.087 861 181 980</t>
  </si>
  <si>
    <t>E.shaza_sarjana@yahoo.com/ssarjana@alilahotels.com</t>
  </si>
  <si>
    <t>Asosiasi Bartender Indonesia (ABI)</t>
  </si>
  <si>
    <t>Ketut Darmayasa</t>
  </si>
  <si>
    <t>Grand Istana Rama</t>
  </si>
  <si>
    <t>Tlp.087 862 330 915</t>
  </si>
  <si>
    <t>E.kt.darma@gmail.com</t>
  </si>
  <si>
    <t>Hotel Credit Managers Association (HCMA)</t>
  </si>
  <si>
    <t>I Made Sudiana</t>
  </si>
  <si>
    <t>Intercontinental Bali Resort</t>
  </si>
  <si>
    <t>Tlp. 081 239 492 61</t>
  </si>
  <si>
    <t>E.hcmabali@gmail.com</t>
  </si>
  <si>
    <t>SOURCE:</t>
  </si>
  <si>
    <t>SUMBER:</t>
  </si>
  <si>
    <t>NETHERLAND</t>
  </si>
  <si>
    <t>Brunei Darussalam</t>
  </si>
  <si>
    <t>Cambodia</t>
  </si>
  <si>
    <t>Lao Peoples Democratik/Laos</t>
  </si>
  <si>
    <t>Myanmar</t>
  </si>
  <si>
    <t>Philipines</t>
  </si>
  <si>
    <t>Singapore</t>
  </si>
  <si>
    <t>Thailand</t>
  </si>
  <si>
    <t>Vietnam</t>
  </si>
  <si>
    <t>Bhutan</t>
  </si>
  <si>
    <t>Bangladesh</t>
  </si>
  <si>
    <t>Fiji</t>
  </si>
  <si>
    <t>India</t>
  </si>
  <si>
    <t>Japan</t>
  </si>
  <si>
    <t>Maldives</t>
  </si>
  <si>
    <t>Mongolia</t>
  </si>
  <si>
    <t>Moldova</t>
  </si>
  <si>
    <t>Nepal</t>
  </si>
  <si>
    <t>Pakistan</t>
  </si>
  <si>
    <t>China</t>
  </si>
  <si>
    <t>Papua New Guinea</t>
  </si>
  <si>
    <t>Samoa</t>
  </si>
  <si>
    <t>Taiwan</t>
  </si>
  <si>
    <t>Vanuatu</t>
  </si>
  <si>
    <t>Algeria</t>
  </si>
  <si>
    <t>Angola</t>
  </si>
  <si>
    <t>South Africa</t>
  </si>
  <si>
    <t>Botswana</t>
  </si>
  <si>
    <t>Benin</t>
  </si>
  <si>
    <t>Burundi</t>
  </si>
  <si>
    <t>Cameroon</t>
  </si>
  <si>
    <t>Comoros</t>
  </si>
  <si>
    <t>Cape Verde</t>
  </si>
  <si>
    <t>Congo</t>
  </si>
  <si>
    <t>Ethiopia</t>
  </si>
  <si>
    <t>Eritrea</t>
  </si>
  <si>
    <t>Ghana</t>
  </si>
  <si>
    <t>Guinea</t>
  </si>
  <si>
    <t>Gambia</t>
  </si>
  <si>
    <t>Cote D ivoire/P. Gading</t>
  </si>
  <si>
    <t>Kenya</t>
  </si>
  <si>
    <t>Mauritania</t>
  </si>
  <si>
    <t>Madagaskar</t>
  </si>
  <si>
    <t>Malawi</t>
  </si>
  <si>
    <t>Morocco</t>
  </si>
  <si>
    <t>Mozambique</t>
  </si>
  <si>
    <t>Namibia</t>
  </si>
  <si>
    <t>Nigeria</t>
  </si>
  <si>
    <t>Senegal</t>
  </si>
  <si>
    <t>Seychelles</t>
  </si>
  <si>
    <t>Sierra Leone</t>
  </si>
  <si>
    <t>Swaziland</t>
  </si>
  <si>
    <t>Tanzania</t>
  </si>
  <si>
    <t>Tunisia</t>
  </si>
  <si>
    <t>Zimbabwe</t>
  </si>
  <si>
    <t>Zambia</t>
  </si>
  <si>
    <t>Zaire</t>
  </si>
  <si>
    <t>Argentina</t>
  </si>
  <si>
    <t xml:space="preserve"> USA/American</t>
  </si>
  <si>
    <t>Antigua and Barmuda</t>
  </si>
  <si>
    <t>Brazil</t>
  </si>
  <si>
    <t>Bahamas</t>
  </si>
  <si>
    <t>Barbados</t>
  </si>
  <si>
    <t>Bolivia</t>
  </si>
  <si>
    <t>Costa Rica</t>
  </si>
  <si>
    <t>Cuba</t>
  </si>
  <si>
    <t>Chile</t>
  </si>
  <si>
    <t>El Salvador</t>
  </si>
  <si>
    <t>Ecuador</t>
  </si>
  <si>
    <t>Guatemala</t>
  </si>
  <si>
    <t>Guyana</t>
  </si>
  <si>
    <t>Honduras</t>
  </si>
  <si>
    <t>Haiti</t>
  </si>
  <si>
    <t>Canada</t>
  </si>
  <si>
    <t>Colombia</t>
  </si>
  <si>
    <t>Mexico</t>
  </si>
  <si>
    <t>Nicaragua</t>
  </si>
  <si>
    <t>Panama</t>
  </si>
  <si>
    <t>Paraguay</t>
  </si>
  <si>
    <t>Peru</t>
  </si>
  <si>
    <t>Suriname</t>
  </si>
  <si>
    <t>Trinidad and Tobago</t>
  </si>
  <si>
    <t>Uruguay</t>
  </si>
  <si>
    <t>Venezuela</t>
  </si>
  <si>
    <t>Jamaica</t>
  </si>
  <si>
    <t>Austria</t>
  </si>
  <si>
    <t>Armenia</t>
  </si>
  <si>
    <t>Andorra</t>
  </si>
  <si>
    <t>Azerbaijan</t>
  </si>
  <si>
    <t>Albania</t>
  </si>
  <si>
    <t>Belgium</t>
  </si>
  <si>
    <t>Belarus</t>
  </si>
  <si>
    <t>Bulgaria</t>
  </si>
  <si>
    <t>Bosnia And Herzegovina</t>
  </si>
  <si>
    <t>Croatia</t>
  </si>
  <si>
    <t>Czech Republic</t>
  </si>
  <si>
    <t>Denmark</t>
  </si>
  <si>
    <t>Estonia</t>
  </si>
  <si>
    <t>Finland</t>
  </si>
  <si>
    <t>Georgia</t>
  </si>
  <si>
    <t>Hungary</t>
  </si>
  <si>
    <t>Italy</t>
  </si>
  <si>
    <t>Iceland</t>
  </si>
  <si>
    <t>Ireland</t>
  </si>
  <si>
    <t>Germany</t>
  </si>
  <si>
    <t>Kazakhstan</t>
  </si>
  <si>
    <t>Lithuania</t>
  </si>
  <si>
    <t>Liechtenstein</t>
  </si>
  <si>
    <t>Latvia</t>
  </si>
  <si>
    <t>Luxembourg</t>
  </si>
  <si>
    <t>Malta</t>
  </si>
  <si>
    <t>Macedonia</t>
  </si>
  <si>
    <t>Monaco</t>
  </si>
  <si>
    <t>Norway</t>
  </si>
  <si>
    <t>Portugal</t>
  </si>
  <si>
    <t>France</t>
  </si>
  <si>
    <t>Poland</t>
  </si>
  <si>
    <t>Romania</t>
  </si>
  <si>
    <t>Slovenia</t>
  </si>
  <si>
    <t>Slovak</t>
  </si>
  <si>
    <t>Sweden</t>
  </si>
  <si>
    <t>Spain</t>
  </si>
  <si>
    <t>Swiss/Switzerland</t>
  </si>
  <si>
    <t>Serbia</t>
  </si>
  <si>
    <t>Tajikistan</t>
  </si>
  <si>
    <t>Ukraine</t>
  </si>
  <si>
    <t>Uzbekistan</t>
  </si>
  <si>
    <t>Yugoslavia</t>
  </si>
  <si>
    <t>Saudi Arabia</t>
  </si>
  <si>
    <t>Afghanistan</t>
  </si>
  <si>
    <t>Bahrain</t>
  </si>
  <si>
    <t>Cyprus</t>
  </si>
  <si>
    <t>Iraq</t>
  </si>
  <si>
    <t>Iran Islamic Republic</t>
  </si>
  <si>
    <t>Kuwait</t>
  </si>
  <si>
    <t>Lebanon</t>
  </si>
  <si>
    <t>Liberia</t>
  </si>
  <si>
    <t>Libyan Arab Jamahiriya</t>
  </si>
  <si>
    <t>Oman</t>
  </si>
  <si>
    <t>Qatar</t>
  </si>
  <si>
    <t>Syrian arab Republik</t>
  </si>
  <si>
    <t>Sudan</t>
  </si>
  <si>
    <t>Turkey</t>
  </si>
  <si>
    <t>Emirati/United Arab Emirates</t>
  </si>
  <si>
    <t>Yemen/Yaman</t>
  </si>
  <si>
    <t>Jordan</t>
  </si>
  <si>
    <t xml:space="preserve"> </t>
  </si>
  <si>
    <t>Korean South</t>
  </si>
  <si>
    <t xml:space="preserve">Solomon Island (East) </t>
  </si>
  <si>
    <t>Congo-Democratic Republic</t>
  </si>
  <si>
    <t>Mauritius</t>
  </si>
  <si>
    <t>Dominica</t>
  </si>
  <si>
    <t>Dominican Republik</t>
  </si>
  <si>
    <t>Saint Kitts And Nevis</t>
  </si>
  <si>
    <t>Saint Lucia</t>
  </si>
  <si>
    <t>Netherlands / Belanda</t>
  </si>
  <si>
    <t>Cheko/Czechoslovakia</t>
  </si>
  <si>
    <t>United Kingdom / Inggris</t>
  </si>
  <si>
    <t>Montenegro Republic</t>
  </si>
  <si>
    <t>Republic Of Kosovo</t>
  </si>
  <si>
    <t>Greece /  Yunani</t>
  </si>
  <si>
    <t>Egypt /  Mesir</t>
  </si>
  <si>
    <t>*TEMPORARY DATA</t>
  </si>
  <si>
    <t>Ubud Green Resort Villas</t>
  </si>
  <si>
    <t>Tlp.08123908898</t>
  </si>
  <si>
    <t>Made Suarsa</t>
  </si>
  <si>
    <t>I Putu Winastra, S.Sos</t>
  </si>
  <si>
    <t>Jean Heliere</t>
  </si>
  <si>
    <t>VIETNAM</t>
  </si>
  <si>
    <t>Bali Golf Nusa Dua</t>
  </si>
  <si>
    <t>Tlp.081 238 98417</t>
  </si>
  <si>
    <t>E. hendra.mahena@balinational.com</t>
  </si>
  <si>
    <t>I Gede Putu Hendra Mahana</t>
  </si>
  <si>
    <t>Ayodya Resort Bali</t>
  </si>
  <si>
    <t>Tlp. 081 138 87087</t>
  </si>
  <si>
    <t>E. gdswastika@yahoo.com</t>
  </si>
  <si>
    <t>I Gede Swastika</t>
  </si>
  <si>
    <t>Anantara Seminyal</t>
  </si>
  <si>
    <t>Tlp.081 647 19571</t>
  </si>
  <si>
    <t>E. bppa.secretary@gmail.com</t>
  </si>
  <si>
    <t>Komang Massrianing</t>
  </si>
  <si>
    <t>Jl.Teuku Umar Barat no.365</t>
  </si>
  <si>
    <t>Tlp. 081 238 65599 / 081 558 005599</t>
  </si>
  <si>
    <t>E. info@baliweddingassociation.com</t>
  </si>
  <si>
    <t>Sinly Anfeny</t>
  </si>
  <si>
    <t>Tlp.087 8623 30915</t>
  </si>
  <si>
    <t>E. kt.darma@gmail.com</t>
  </si>
  <si>
    <t>Tlp.081 246 896 842 / 087 862 251 876</t>
  </si>
  <si>
    <t>Gusti Alit Susila</t>
  </si>
  <si>
    <t>`</t>
  </si>
  <si>
    <t>ITALY</t>
  </si>
  <si>
    <t>SPAIN</t>
  </si>
  <si>
    <t xml:space="preserve">- STATISTICS OF BALI PROVINCE </t>
  </si>
  <si>
    <t>- KEMENTERIAN PARIWISATA DAN EKONOMI KREATIF REPUBLIK INDONESIA</t>
  </si>
  <si>
    <t>- BADAN PUSAT STATISTIK PROVINSI BALI</t>
  </si>
  <si>
    <t>- MINISTRY OF TOURISM AND CREATIVE ECONOMY OF THE REPUBLIC OF INDONESIA</t>
  </si>
  <si>
    <t xml:space="preserve">STATISTICS OF BALI PROVINCE </t>
  </si>
  <si>
    <t>BADAN PUSAT STATISTIK PROVINSI BALI</t>
  </si>
  <si>
    <t xml:space="preserve">: STATISTICS OF BALI PROVINCE </t>
  </si>
  <si>
    <t>: BADAN PUSAT STATISTIK PROVINSI BALI</t>
  </si>
  <si>
    <t>SOURCE: STATISTICS OF BALI PROVINCE</t>
  </si>
  <si>
    <t>SUMBER: BADAN PUSAT STATISTIK PROVINSI BALI</t>
  </si>
  <si>
    <t>Jln. Moh. Yamin No 17x, Denpasar - Bali 80235</t>
  </si>
  <si>
    <t>IN 1971 - 2023</t>
  </si>
  <si>
    <t>IN 2017 - 2023</t>
  </si>
  <si>
    <t>KE BALI SETIAP BULAN TAHUN 2017 - 2023</t>
  </si>
  <si>
    <t>TABLE 7. DIRECT FOREIGN TOURIST ARRIVALS TO BALI BY NATIONALITY BY MONTH, IN 2023</t>
  </si>
  <si>
    <t>TABEL 7. KEDATANGAN WISATAWAN MANCANEGARA YANG LANGSUNG KE BALI BERDASARKAN KEBANGSAAN SETIAP BULAN, TAHUN 2023</t>
  </si>
  <si>
    <t>COUNTRY IN  2023</t>
  </si>
  <si>
    <t>KE BALI BERDASARKAN NEGARA PASAR UTAMA TAHUN  2023</t>
  </si>
  <si>
    <t>IN JANUARY - DECEMBER 2023</t>
  </si>
  <si>
    <t>TAIWAN</t>
  </si>
  <si>
    <t>XXXIII</t>
  </si>
  <si>
    <t>The number of direct arrival in January - Desember 2023  is 5,273,258</t>
  </si>
  <si>
    <t>The number of direct arrival in January - Desember  2022 was 2,155,747</t>
  </si>
  <si>
    <t>DIRECT FOREIGN TOURIST ARRIVALS TO BALI  IN  1971 - 2023</t>
  </si>
  <si>
    <t>KE BALI TAHUN 1971 - 2023</t>
  </si>
  <si>
    <t xml:space="preserve">Majelis Desa Adat </t>
  </si>
  <si>
    <t>JL. Cok Agung Tresna No.67, Renon, Denpasar- Bali 80234</t>
  </si>
  <si>
    <t>Ida Panglisir Agung Putra Sukahet</t>
  </si>
  <si>
    <t>Tlp. 0811 - 394110</t>
  </si>
  <si>
    <t>Sukawati, M,Si</t>
  </si>
  <si>
    <t>Tlp. 0811 - 394110    Email: phri.bali@gmail.com</t>
  </si>
  <si>
    <t xml:space="preserve">Prof .Dr.Ir.Tjokorda Oka Artha </t>
  </si>
  <si>
    <t>Ardhana Sukawati, M.Si</t>
  </si>
  <si>
    <t>Tlp. 0812 - 3820155</t>
  </si>
  <si>
    <t>E. info@asita71bali.org    W. www.asitabali.org</t>
  </si>
  <si>
    <t>I Nyoman Sudiartha ,SE</t>
  </si>
  <si>
    <t xml:space="preserve"> Tlp.0811 - 385315 E.sipcobali@gmail.com</t>
  </si>
  <si>
    <t>IGA Inda Trimafo Yudha</t>
  </si>
  <si>
    <t>Tlp. 08125998998    E.gahawisribali@yahoo.com</t>
  </si>
  <si>
    <t>MAPINDO BALI Jl. Kubu Gunung, Dalung, Kuta - Bali</t>
  </si>
  <si>
    <t>Grace jeanie AW</t>
  </si>
  <si>
    <t>Tlp. 082217271312      Email: bali.dpdivendo@gmail.com</t>
  </si>
  <si>
    <t>DPD IVENDO Bali ( dewan industri event indonesia )</t>
  </si>
  <si>
    <t>Indoensia Event industry Council (IVENDO)</t>
  </si>
  <si>
    <t xml:space="preserve">Grace jeanie </t>
  </si>
  <si>
    <t xml:space="preserve">jejaring pokdarwis tabanan </t>
  </si>
  <si>
    <t xml:space="preserve">I ketut aryana </t>
  </si>
  <si>
    <t>Tlp.  082217271312    Email: bali.dpdivendo@gmail.com</t>
  </si>
  <si>
    <t xml:space="preserve">Tlp. 81338231444     Email: pokdarwistabanan@yahoo.com </t>
  </si>
  <si>
    <t>gusti  ketut sudarsana, SS</t>
  </si>
  <si>
    <t>HIPI ( himpunan instruktur pariwisata indonesia )</t>
  </si>
  <si>
    <t>Tlp. 087843154237     Email: pakchiek@yahoo.co.id</t>
  </si>
  <si>
    <t>Ubud Homestay Association</t>
  </si>
  <si>
    <t>Tlp. 08123840841     Email: ubudlocalhomestay@gmail.com</t>
  </si>
  <si>
    <t xml:space="preserve">ida bagus wiryawan </t>
  </si>
  <si>
    <t xml:space="preserve">Kamar dagang dan industri Provinsi Bali </t>
  </si>
  <si>
    <t>Tlp. 081338392889     Email: kadimbali@gmail.com</t>
  </si>
  <si>
    <t>Made Ariandi</t>
  </si>
  <si>
    <t>DPD INCCA BALI</t>
  </si>
  <si>
    <t>Tlp. 02131103636     Email: infoincca@gmail.com</t>
  </si>
  <si>
    <t>Ida Bagus Surakusama</t>
  </si>
  <si>
    <t>Bascomm</t>
  </si>
  <si>
    <t>Tlp. 081237065558     Email: Cecirivai@gmail.com</t>
  </si>
  <si>
    <t>Putu Ari</t>
  </si>
  <si>
    <t>Forum komunikasi desa wisata  Provinsi Bali ( Forkom Dewi Bali )</t>
  </si>
  <si>
    <t>Tlp. 081338187475    Email: fokomdewibali@gmail.com</t>
  </si>
  <si>
    <t>I Made Mendra Astawa</t>
  </si>
  <si>
    <t>DPD BALI ASPERAPI (Asosiasi Perusahaan Pameran Indonesia )</t>
  </si>
  <si>
    <t>Tlp. 08123860430    Email: asperapi.bali@gmail.com</t>
  </si>
  <si>
    <t>Putu Gede Wiwin Gunawasika, SE.,MM,</t>
  </si>
  <si>
    <t xml:space="preserve">Jejaring Pokdarwis  Prov Bali </t>
  </si>
  <si>
    <t>Tlp. 081338231444   Email: pokdarwisbali@yahoo.com</t>
  </si>
  <si>
    <t xml:space="preserve">I Made Dena Yasa </t>
  </si>
  <si>
    <t xml:space="preserve">Bali Spa &amp; wellness association </t>
  </si>
  <si>
    <t>Tlp. 0818353627   Email: bswa.vicepresident@gmail.com</t>
  </si>
  <si>
    <t>Feni Sri Sulisiwati</t>
  </si>
  <si>
    <t>DPD HILLSI BALI</t>
  </si>
  <si>
    <t>Tlp. 081933091817  Email: ketua.wsm@gmail.com</t>
  </si>
  <si>
    <t>I Made Sumitra SE.,MM</t>
  </si>
  <si>
    <t>FORAPI JAYA</t>
  </si>
  <si>
    <t>Tlp. 081353109000  Email:chefswastika@gmail.com</t>
  </si>
  <si>
    <t xml:space="preserve">Ketut Swastika </t>
  </si>
  <si>
    <t>KOPITU DPW BALI (Asosiasi UMKM / Ekonomi Kreatif )</t>
  </si>
  <si>
    <t>Tlp. 081239555690 Email:kopitubali@gmail.com</t>
  </si>
  <si>
    <t>I Wayan Rediyasa, SE</t>
  </si>
  <si>
    <t xml:space="preserve">Putu Hendrawan </t>
  </si>
  <si>
    <t>Email : gsukarta@hotmail.com</t>
  </si>
  <si>
    <t>Tlp. 08199967699</t>
  </si>
  <si>
    <t>E.chairmaninfo@balihotelsassociation.com</t>
  </si>
  <si>
    <t>United Bali Drive (UBD)</t>
  </si>
  <si>
    <t>Tlp. 081999006545      W :unitedbalidriver.go.org</t>
  </si>
  <si>
    <t>Made Yogi Ananta Wijaya</t>
  </si>
  <si>
    <t>Komite Pengusaha Mikro kecil Menngah indonesia bersatu (KOPITU)</t>
  </si>
  <si>
    <t xml:space="preserve">Tlp. 081294543369      Email : kopitujaya17@gmail.com </t>
  </si>
  <si>
    <t>Yoyok Pitoyo</t>
  </si>
  <si>
    <t>Aliansi Masyarakat Pariwisata Bali (AMPB)</t>
  </si>
  <si>
    <t xml:space="preserve">Tlp. 08113989994     Email : gustikadeksutawa@gmail.com </t>
  </si>
  <si>
    <t>Dr.Gusti Kadek Sutawa, SE.,MM.,MBA</t>
  </si>
  <si>
    <t>Masyarakat Sadar wisata ( MASATA) DPW BALI</t>
  </si>
  <si>
    <t xml:space="preserve">Tlp. 08123813995     Email : masata.bali@gmail.com </t>
  </si>
  <si>
    <t>Dr.(C) I Made Ramia Adnyana, SE.,MM.,CHA</t>
  </si>
  <si>
    <t>ASPPI (Asosiasi Pelaku Pariwisata Indonesia)</t>
  </si>
  <si>
    <t xml:space="preserve">Tlp. 081337314000    Email : dpdasppibali@gmail.com </t>
  </si>
  <si>
    <t>Nyoman Sudiadnyana</t>
  </si>
  <si>
    <t>APPBI (asosiasi pengelola pusat belanja indonesia) DPD BALI</t>
  </si>
  <si>
    <t>Tlp. 08113850803    Email : gita.sunarwulan@beachwalkbali.com</t>
  </si>
  <si>
    <t xml:space="preserve">Gita Sunarwulan </t>
  </si>
  <si>
    <t xml:space="preserve">ITDC The Nusa Dua </t>
  </si>
  <si>
    <t>Tlp. 081547124475    Email : ardita_ngurah@yahoo.co.id</t>
  </si>
  <si>
    <t xml:space="preserve">I Gusti Ngurah Ardita MD ITDC  The Nusa Dua </t>
  </si>
  <si>
    <t xml:space="preserve">Yoga Iswara </t>
  </si>
  <si>
    <t>NCPI Bali</t>
  </si>
  <si>
    <t>IFBEC</t>
  </si>
  <si>
    <t>DISTRIBUTION OF DIRECT FOREIGN TOURIST ARRIVALS TO BALI BY MODE OF TRANSPORT IN 2019 - 2023</t>
  </si>
  <si>
    <t>ALAT ANGKUT TAHUN 2019 - 2023</t>
  </si>
  <si>
    <t xml:space="preserve">IHGMA Bali </t>
  </si>
  <si>
    <t>Jl. Gelogor Carik, Kanguru, no 1 Pemogan, Denpasar, Bali</t>
  </si>
  <si>
    <t>Telp.+62 819 293 11 999     Email: info@ifbec-bali.com</t>
  </si>
  <si>
    <t xml:space="preserve">Ketut Darmayasa </t>
  </si>
  <si>
    <t>web: ifbec-bali.com</t>
  </si>
  <si>
    <t>Jl. Made Bulet Blok A 8 Dalung, Kuta – Utara</t>
  </si>
  <si>
    <t xml:space="preserve">Telp.087822691083    E:  info@ihgma.com
</t>
  </si>
  <si>
    <t xml:space="preserve">Jl. Raya Puputan No.88, Dangin Puri Klod, </t>
  </si>
  <si>
    <t>Kec. Denpasar Tim., Kota Denpasar, Bali 80239</t>
  </si>
  <si>
    <t>Telp: (0361) 8424542</t>
  </si>
  <si>
    <t>Gusti Kade Sutawa</t>
  </si>
  <si>
    <t>KE INDONESIA DAN BALI TAHUN 1971 - 2023</t>
  </si>
  <si>
    <r>
      <t>The number of foreign direct arrival in 2023 increase</t>
    </r>
    <r>
      <rPr>
        <b/>
        <u val="single"/>
        <sz val="10"/>
        <rFont val="Arial Narrow"/>
        <family val="2"/>
      </rPr>
      <t xml:space="preserve">  (144,61%) </t>
    </r>
    <r>
      <rPr>
        <b/>
        <sz val="10"/>
        <rFont val="Arial Narrow"/>
        <family val="2"/>
      </rPr>
      <t>compared to that of 2022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</si>
</sst>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#,##0.0_);\(#,##0.0\)"/>
    <numFmt numFmtId="171" formatCode="#,##0.0000000_);\(#,##0.0000000\)"/>
    <numFmt numFmtId="172" formatCode="0.00_);\(0.00\)"/>
    <numFmt numFmtId="173" formatCode="_(* #,##0.000000_);_(* \(#,##0.000000\);_(* &quot;-&quot;??????_);_(@_)"/>
    <numFmt numFmtId="174" formatCode="&quot;Rp&quot;#,##0"/>
    <numFmt numFmtId="175" formatCode="&quot;öS&quot;\ #,##0;\-&quot;öS&quot;\ #,##0"/>
    <numFmt numFmtId="176" formatCode="&quot;öS&quot;\ #,##0;[Red]\-&quot;öS&quot;\ #,##0"/>
    <numFmt numFmtId="177" formatCode="&quot;öS&quot;\ #,##0.00;\-&quot;öS&quot;\ #,##0.00"/>
    <numFmt numFmtId="178" formatCode="&quot;öS&quot;\ #,##0.00;[Red]\-&quot;öS&quot;\ #,##0.00"/>
    <numFmt numFmtId="179" formatCode="_-&quot;öS&quot;\ * #,##0_-;\-&quot;öS&quot;\ * #,##0_-;_-&quot;öS&quot;\ * &quot;-&quot;_-;_-@_-"/>
    <numFmt numFmtId="180" formatCode="_-* #,##0_-;\-* #,##0_-;_-* &quot;-&quot;_-;_-@_-"/>
    <numFmt numFmtId="181" formatCode="_-&quot;öS&quot;\ * #,##0.00_-;\-&quot;öS&quot;\ * #,##0.00_-;_-&quot;öS&quot;\ * &quot;-&quot;??_-;_-@_-"/>
    <numFmt numFmtId="182" formatCode="_-* #,##0.00_-;\-* #,##0.00_-;_-* &quot;-&quot;??_-;_-@_-"/>
    <numFmt numFmtId="183" formatCode="#,##0.00;[Red]#,##0.00"/>
    <numFmt numFmtId="184" formatCode="_(* #,##0.00000_);_(* \(#,##0.00000\);_(* &quot;-&quot;?????_);_(@_)"/>
    <numFmt numFmtId="185" formatCode="#,##0.0000_);\(#,##0.0000\)"/>
    <numFmt numFmtId="186" formatCode="#,##0.0"/>
    <numFmt numFmtId="187" formatCode="[$-409]dddd\,\ mmmm\ dd\,\ yyyy"/>
    <numFmt numFmtId="188" formatCode="[$-409]h:mm:ss\ AM/PM"/>
    <numFmt numFmtId="189" formatCode="_(* #,##0_);_(* \(#,##0\);_(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u val="single"/>
      <sz val="12"/>
      <name val="Arial Narrow"/>
      <family val="2"/>
    </font>
    <font>
      <b/>
      <sz val="12"/>
      <name val="Arial Narrow"/>
      <family val="2"/>
    </font>
    <font>
      <sz val="8"/>
      <name val="Arial"/>
      <family val="2"/>
    </font>
    <font>
      <sz val="10"/>
      <name val="Open Sans"/>
      <family val="0"/>
    </font>
    <font>
      <b/>
      <u val="single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 Narrow"/>
      <family val="2"/>
    </font>
    <font>
      <sz val="10"/>
      <color indexed="9"/>
      <name val="Arial"/>
      <family val="2"/>
    </font>
    <font>
      <sz val="11"/>
      <color indexed="63"/>
      <name val="Arial"/>
      <family val="2"/>
    </font>
    <font>
      <sz val="11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 Narrow"/>
      <family val="2"/>
    </font>
    <font>
      <sz val="10"/>
      <color theme="0"/>
      <name val="Arial"/>
      <family val="2"/>
    </font>
    <font>
      <sz val="11"/>
      <color rgb="FF202124"/>
      <name val="Arial"/>
      <family val="2"/>
    </font>
    <font>
      <sz val="11"/>
      <color rgb="FF2B161B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3" fontId="0" fillId="0" borderId="0" xfId="42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37" fontId="0" fillId="0" borderId="14" xfId="42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horizontal="center"/>
    </xf>
    <xf numFmtId="37" fontId="0" fillId="0" borderId="22" xfId="42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3" fontId="0" fillId="0" borderId="14" xfId="42" applyNumberFormat="1" applyFont="1" applyBorder="1" applyAlignment="1">
      <alignment horizontal="center"/>
    </xf>
    <xf numFmtId="2" fontId="0" fillId="0" borderId="14" xfId="42" applyNumberFormat="1" applyFon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10" fontId="0" fillId="0" borderId="14" xfId="42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0" fillId="0" borderId="12" xfId="0" applyBorder="1" applyAlignment="1">
      <alignment horizontal="center" vertical="center"/>
    </xf>
    <xf numFmtId="3" fontId="0" fillId="0" borderId="12" xfId="42" applyNumberFormat="1" applyFont="1" applyBorder="1" applyAlignment="1">
      <alignment/>
    </xf>
    <xf numFmtId="3" fontId="0" fillId="0" borderId="15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2" fontId="0" fillId="0" borderId="23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0" fontId="1" fillId="0" borderId="24" xfId="0" applyFont="1" applyBorder="1" applyAlignment="1">
      <alignment horizontal="center" vertical="center" wrapText="1"/>
    </xf>
    <xf numFmtId="37" fontId="1" fillId="0" borderId="13" xfId="42" applyNumberFormat="1" applyFont="1" applyBorder="1" applyAlignment="1">
      <alignment horizontal="center"/>
    </xf>
    <xf numFmtId="2" fontId="0" fillId="0" borderId="15" xfId="42" applyNumberFormat="1" applyFont="1" applyBorder="1" applyAlignment="1">
      <alignment horizontal="right"/>
    </xf>
    <xf numFmtId="37" fontId="1" fillId="0" borderId="11" xfId="42" applyNumberFormat="1" applyFont="1" applyBorder="1" applyAlignment="1">
      <alignment horizontal="center"/>
    </xf>
    <xf numFmtId="2" fontId="0" fillId="0" borderId="18" xfId="42" applyNumberFormat="1" applyFont="1" applyBorder="1" applyAlignment="1">
      <alignment horizontal="right"/>
    </xf>
    <xf numFmtId="2" fontId="0" fillId="0" borderId="19" xfId="0" applyNumberFormat="1" applyBorder="1" applyAlignment="1">
      <alignment horizontal="right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2" fontId="0" fillId="0" borderId="18" xfId="0" applyNumberFormat="1" applyBorder="1" applyAlignment="1">
      <alignment horizontal="right"/>
    </xf>
    <xf numFmtId="2" fontId="0" fillId="0" borderId="15" xfId="0" applyNumberFormat="1" applyBorder="1" applyAlignment="1">
      <alignment horizontal="center"/>
    </xf>
    <xf numFmtId="37" fontId="0" fillId="0" borderId="14" xfId="42" applyNumberFormat="1" applyFont="1" applyBorder="1" applyAlignment="1">
      <alignment horizontal="right"/>
    </xf>
    <xf numFmtId="37" fontId="0" fillId="0" borderId="10" xfId="42" applyNumberFormat="1" applyFont="1" applyBorder="1" applyAlignment="1">
      <alignment horizontal="right"/>
    </xf>
    <xf numFmtId="37" fontId="0" fillId="0" borderId="22" xfId="42" applyNumberFormat="1" applyFont="1" applyBorder="1" applyAlignment="1">
      <alignment horizontal="right" vertical="center"/>
    </xf>
    <xf numFmtId="0" fontId="0" fillId="0" borderId="10" xfId="0" applyBorder="1" applyAlignment="1">
      <alignment horizontal="right"/>
    </xf>
    <xf numFmtId="37" fontId="4" fillId="0" borderId="14" xfId="42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37" fontId="0" fillId="0" borderId="19" xfId="42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173" fontId="0" fillId="0" borderId="0" xfId="42" applyNumberFormat="1" applyFont="1" applyAlignment="1">
      <alignment/>
    </xf>
    <xf numFmtId="0" fontId="3" fillId="0" borderId="0" xfId="0" applyFont="1" applyBorder="1" applyAlignment="1">
      <alignment/>
    </xf>
    <xf numFmtId="3" fontId="0" fillId="0" borderId="12" xfId="0" applyNumberFormat="1" applyBorder="1" applyAlignment="1">
      <alignment/>
    </xf>
    <xf numFmtId="10" fontId="0" fillId="0" borderId="22" xfId="0" applyNumberFormat="1" applyBorder="1" applyAlignment="1" quotePrefix="1">
      <alignment horizontal="right" vertical="center"/>
    </xf>
    <xf numFmtId="0" fontId="1" fillId="0" borderId="10" xfId="0" applyFont="1" applyBorder="1" applyAlignment="1" quotePrefix="1">
      <alignment horizontal="center"/>
    </xf>
    <xf numFmtId="0" fontId="0" fillId="0" borderId="0" xfId="0" applyFont="1" applyAlignment="1">
      <alignment horizontal="center" vertical="center"/>
    </xf>
    <xf numFmtId="3" fontId="3" fillId="0" borderId="0" xfId="42" applyNumberFormat="1" applyFont="1" applyAlignment="1">
      <alignment/>
    </xf>
    <xf numFmtId="0" fontId="3" fillId="0" borderId="0" xfId="0" applyFont="1" applyAlignment="1">
      <alignment/>
    </xf>
    <xf numFmtId="2" fontId="0" fillId="0" borderId="18" xfId="0" applyNumberFormat="1" applyBorder="1" applyAlignment="1">
      <alignment/>
    </xf>
    <xf numFmtId="3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3" fontId="0" fillId="0" borderId="12" xfId="0" applyNumberFormat="1" applyBorder="1" applyAlignment="1">
      <alignment horizontal="right"/>
    </xf>
    <xf numFmtId="3" fontId="0" fillId="0" borderId="15" xfId="0" applyNumberFormat="1" applyBorder="1" applyAlignment="1">
      <alignment/>
    </xf>
    <xf numFmtId="0" fontId="0" fillId="0" borderId="0" xfId="67">
      <alignment/>
      <protection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0" fontId="0" fillId="0" borderId="21" xfId="0" applyBorder="1" applyAlignment="1">
      <alignment/>
    </xf>
    <xf numFmtId="0" fontId="1" fillId="0" borderId="13" xfId="0" applyFon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0" fontId="0" fillId="0" borderId="0" xfId="59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 quotePrefix="1">
      <alignment/>
    </xf>
    <xf numFmtId="0" fontId="12" fillId="0" borderId="0" xfId="0" applyFont="1" applyAlignment="1">
      <alignment/>
    </xf>
    <xf numFmtId="0" fontId="12" fillId="0" borderId="0" xfId="0" applyFont="1" applyAlignment="1" quotePrefix="1">
      <alignment/>
    </xf>
    <xf numFmtId="2" fontId="0" fillId="0" borderId="0" xfId="0" applyNumberFormat="1" applyBorder="1" applyAlignment="1">
      <alignment horizontal="center"/>
    </xf>
    <xf numFmtId="37" fontId="0" fillId="0" borderId="18" xfId="42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2" fontId="0" fillId="0" borderId="15" xfId="0" applyNumberFormat="1" applyFont="1" applyBorder="1" applyAlignment="1">
      <alignment horizontal="center"/>
    </xf>
    <xf numFmtId="37" fontId="0" fillId="0" borderId="15" xfId="42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43" fontId="0" fillId="0" borderId="0" xfId="0" applyNumberFormat="1" applyBorder="1" applyAlignment="1">
      <alignment/>
    </xf>
    <xf numFmtId="37" fontId="0" fillId="0" borderId="0" xfId="42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3" fontId="1" fillId="0" borderId="0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7" fontId="0" fillId="0" borderId="14" xfId="42" applyNumberFormat="1" applyFont="1" applyBorder="1" applyAlignment="1">
      <alignment horizontal="right"/>
    </xf>
    <xf numFmtId="0" fontId="62" fillId="0" borderId="0" xfId="63" applyFont="1">
      <alignment/>
      <protection/>
    </xf>
    <xf numFmtId="0" fontId="62" fillId="0" borderId="0" xfId="59" applyFont="1">
      <alignment/>
      <protection/>
    </xf>
    <xf numFmtId="41" fontId="62" fillId="0" borderId="0" xfId="63" applyNumberFormat="1" applyFont="1">
      <alignment/>
      <protection/>
    </xf>
    <xf numFmtId="2" fontId="62" fillId="0" borderId="0" xfId="63" applyNumberFormat="1" applyFont="1">
      <alignment/>
      <protection/>
    </xf>
    <xf numFmtId="2" fontId="0" fillId="0" borderId="10" xfId="42" applyNumberFormat="1" applyFont="1" applyBorder="1" applyAlignment="1">
      <alignment horizontal="right"/>
    </xf>
    <xf numFmtId="43" fontId="0" fillId="0" borderId="14" xfId="42" applyNumberFormat="1" applyFont="1" applyBorder="1" applyAlignment="1">
      <alignment horizontal="right"/>
    </xf>
    <xf numFmtId="43" fontId="0" fillId="0" borderId="22" xfId="42" applyNumberFormat="1" applyFont="1" applyBorder="1" applyAlignment="1">
      <alignment horizontal="right"/>
    </xf>
    <xf numFmtId="3" fontId="0" fillId="0" borderId="14" xfId="42" applyNumberFormat="1" applyFont="1" applyBorder="1" applyAlignment="1">
      <alignment horizontal="right"/>
    </xf>
    <xf numFmtId="3" fontId="0" fillId="0" borderId="10" xfId="42" applyNumberFormat="1" applyFont="1" applyBorder="1" applyAlignment="1">
      <alignment horizontal="right"/>
    </xf>
    <xf numFmtId="3" fontId="1" fillId="0" borderId="22" xfId="42" applyNumberFormat="1" applyFont="1" applyBorder="1" applyAlignment="1">
      <alignment horizontal="right"/>
    </xf>
    <xf numFmtId="4" fontId="0" fillId="0" borderId="14" xfId="42" applyNumberFormat="1" applyFont="1" applyBorder="1" applyAlignment="1">
      <alignment horizontal="right"/>
    </xf>
    <xf numFmtId="0" fontId="8" fillId="0" borderId="22" xfId="0" applyFont="1" applyBorder="1" applyAlignment="1">
      <alignment/>
    </xf>
    <xf numFmtId="0" fontId="10" fillId="0" borderId="22" xfId="0" applyFont="1" applyBorder="1" applyAlignment="1">
      <alignment horizontal="left" vertical="center" wrapText="1"/>
    </xf>
    <xf numFmtId="0" fontId="10" fillId="0" borderId="22" xfId="0" applyFont="1" applyBorder="1" applyAlignment="1">
      <alignment vertical="center" wrapText="1"/>
    </xf>
    <xf numFmtId="0" fontId="5" fillId="0" borderId="22" xfId="0" applyFont="1" applyBorder="1" applyAlignment="1">
      <alignment/>
    </xf>
    <xf numFmtId="0" fontId="8" fillId="0" borderId="22" xfId="0" applyFont="1" applyBorder="1" applyAlignment="1">
      <alignment horizontal="center" vertical="center"/>
    </xf>
    <xf numFmtId="3" fontId="10" fillId="0" borderId="22" xfId="0" applyNumberFormat="1" applyFont="1" applyBorder="1" applyAlignment="1">
      <alignment horizontal="right" vertical="center" wrapText="1"/>
    </xf>
    <xf numFmtId="4" fontId="10" fillId="0" borderId="22" xfId="0" applyNumberFormat="1" applyFont="1" applyBorder="1" applyAlignment="1">
      <alignment horizontal="right" vertical="center" wrapText="1"/>
    </xf>
    <xf numFmtId="0" fontId="1" fillId="0" borderId="22" xfId="0" applyFont="1" applyBorder="1" applyAlignment="1">
      <alignment horizontal="center"/>
    </xf>
    <xf numFmtId="3" fontId="8" fillId="0" borderId="22" xfId="0" applyNumberFormat="1" applyFont="1" applyBorder="1" applyAlignment="1">
      <alignment horizontal="right" vertical="center" wrapText="1"/>
    </xf>
    <xf numFmtId="3" fontId="8" fillId="0" borderId="22" xfId="0" applyNumberFormat="1" applyFont="1" applyFill="1" applyBorder="1" applyAlignment="1">
      <alignment horizontal="right" vertical="center" wrapText="1"/>
    </xf>
    <xf numFmtId="3" fontId="0" fillId="0" borderId="14" xfId="0" applyNumberFormat="1" applyFont="1" applyBorder="1" applyAlignment="1">
      <alignment vertical="center"/>
    </xf>
    <xf numFmtId="2" fontId="0" fillId="0" borderId="19" xfId="42" applyNumberFormat="1" applyFont="1" applyBorder="1" applyAlignment="1">
      <alignment horizontal="right"/>
    </xf>
    <xf numFmtId="3" fontId="0" fillId="0" borderId="0" xfId="67" applyNumberFormat="1">
      <alignment/>
      <protection/>
    </xf>
    <xf numFmtId="0" fontId="0" fillId="0" borderId="0" xfId="67" applyFont="1">
      <alignment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9" fontId="0" fillId="0" borderId="0" xfId="70" applyFont="1" applyAlignment="1">
      <alignment/>
    </xf>
    <xf numFmtId="37" fontId="0" fillId="0" borderId="14" xfId="42" applyNumberFormat="1" applyFont="1" applyBorder="1" applyAlignment="1">
      <alignment/>
    </xf>
    <xf numFmtId="0" fontId="63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62" fillId="0" borderId="0" xfId="0" applyFont="1" applyAlignment="1">
      <alignment/>
    </xf>
    <xf numFmtId="0" fontId="0" fillId="0" borderId="15" xfId="0" applyBorder="1" applyAlignment="1">
      <alignment horizontal="center"/>
    </xf>
    <xf numFmtId="10" fontId="0" fillId="0" borderId="22" xfId="0" applyNumberFormat="1" applyFont="1" applyBorder="1" applyAlignment="1">
      <alignment horizontal="right" vertical="center"/>
    </xf>
    <xf numFmtId="37" fontId="0" fillId="0" borderId="0" xfId="0" applyNumberFormat="1" applyAlignment="1">
      <alignment/>
    </xf>
    <xf numFmtId="0" fontId="8" fillId="0" borderId="22" xfId="0" applyFont="1" applyBorder="1" applyAlignment="1" quotePrefix="1">
      <alignment horizontal="center" vertical="center"/>
    </xf>
    <xf numFmtId="0" fontId="63" fillId="33" borderId="0" xfId="0" applyFont="1" applyFill="1" applyAlignment="1">
      <alignment/>
    </xf>
    <xf numFmtId="3" fontId="64" fillId="33" borderId="0" xfId="0" applyNumberFormat="1" applyFont="1" applyFill="1" applyAlignment="1">
      <alignment/>
    </xf>
    <xf numFmtId="0" fontId="64" fillId="33" borderId="0" xfId="0" applyFont="1" applyFill="1" applyAlignment="1">
      <alignment/>
    </xf>
    <xf numFmtId="37" fontId="0" fillId="0" borderId="14" xfId="42" applyNumberFormat="1" applyFont="1" applyBorder="1" applyAlignment="1">
      <alignment horizontal="left" vertical="center" wrapText="1"/>
    </xf>
    <xf numFmtId="37" fontId="3" fillId="0" borderId="14" xfId="53" applyNumberFormat="1" applyFont="1" applyBorder="1" applyAlignment="1" applyProtection="1">
      <alignment horizontal="left" vertical="center" wrapText="1"/>
      <protection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18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5" xfId="0" applyFont="1" applyBorder="1" applyAlignment="1">
      <alignment vertical="center" wrapText="1"/>
    </xf>
    <xf numFmtId="37" fontId="0" fillId="0" borderId="29" xfId="42" applyNumberFormat="1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37" fontId="11" fillId="0" borderId="14" xfId="42" applyNumberFormat="1" applyFont="1" applyBorder="1" applyAlignment="1">
      <alignment horizontal="left" vertical="center" wrapText="1"/>
    </xf>
    <xf numFmtId="0" fontId="0" fillId="0" borderId="29" xfId="0" applyFont="1" applyBorder="1" applyAlignment="1">
      <alignment/>
    </xf>
    <xf numFmtId="37" fontId="0" fillId="0" borderId="14" xfId="42" applyNumberFormat="1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14" xfId="0" applyFont="1" applyBorder="1" applyAlignment="1">
      <alignment/>
    </xf>
    <xf numFmtId="37" fontId="0" fillId="0" borderId="29" xfId="42" applyNumberFormat="1" applyFont="1" applyBorder="1" applyAlignment="1">
      <alignment horizontal="left" wrapText="1"/>
    </xf>
    <xf numFmtId="0" fontId="0" fillId="0" borderId="0" xfId="0" applyFont="1" applyAlignment="1">
      <alignment horizontal="left"/>
    </xf>
    <xf numFmtId="3" fontId="0" fillId="0" borderId="0" xfId="42" applyNumberFormat="1" applyFont="1" applyAlignment="1">
      <alignment horizontal="left"/>
    </xf>
    <xf numFmtId="0" fontId="1" fillId="0" borderId="22" xfId="0" applyFont="1" applyFill="1" applyBorder="1" applyAlignment="1">
      <alignment/>
    </xf>
    <xf numFmtId="0" fontId="13" fillId="0" borderId="22" xfId="0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2" fontId="13" fillId="0" borderId="22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3" fontId="13" fillId="0" borderId="21" xfId="0" applyNumberFormat="1" applyFont="1" applyFill="1" applyBorder="1" applyAlignment="1">
      <alignment/>
    </xf>
    <xf numFmtId="2" fontId="13" fillId="0" borderId="21" xfId="0" applyNumberFormat="1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3" fillId="0" borderId="31" xfId="0" applyFont="1" applyFill="1" applyBorder="1" applyAlignment="1">
      <alignment/>
    </xf>
    <xf numFmtId="41" fontId="13" fillId="0" borderId="31" xfId="0" applyNumberFormat="1" applyFont="1" applyFill="1" applyBorder="1" applyAlignment="1">
      <alignment/>
    </xf>
    <xf numFmtId="2" fontId="13" fillId="0" borderId="31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41" fontId="14" fillId="0" borderId="10" xfId="0" applyNumberFormat="1" applyFont="1" applyFill="1" applyBorder="1" applyAlignment="1">
      <alignment/>
    </xf>
    <xf numFmtId="41" fontId="14" fillId="0" borderId="10" xfId="0" applyNumberFormat="1" applyFont="1" applyFill="1" applyBorder="1" applyAlignment="1">
      <alignment horizontal="right"/>
    </xf>
    <xf numFmtId="41" fontId="13" fillId="0" borderId="14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41" fontId="14" fillId="0" borderId="22" xfId="0" applyNumberFormat="1" applyFont="1" applyFill="1" applyBorder="1" applyAlignment="1">
      <alignment/>
    </xf>
    <xf numFmtId="41" fontId="14" fillId="0" borderId="22" xfId="0" applyNumberFormat="1" applyFont="1" applyFill="1" applyBorder="1" applyAlignment="1">
      <alignment horizontal="right"/>
    </xf>
    <xf numFmtId="41" fontId="13" fillId="0" borderId="22" xfId="0" applyNumberFormat="1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14" fillId="34" borderId="22" xfId="0" applyFont="1" applyFill="1" applyBorder="1" applyAlignment="1">
      <alignment/>
    </xf>
    <xf numFmtId="41" fontId="13" fillId="34" borderId="22" xfId="0" applyNumberFormat="1" applyFont="1" applyFill="1" applyBorder="1" applyAlignment="1">
      <alignment/>
    </xf>
    <xf numFmtId="0" fontId="14" fillId="0" borderId="32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14" fillId="0" borderId="31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3" fillId="0" borderId="33" xfId="0" applyFont="1" applyFill="1" applyBorder="1" applyAlignment="1">
      <alignment/>
    </xf>
    <xf numFmtId="41" fontId="13" fillId="0" borderId="33" xfId="0" applyNumberFormat="1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5" fillId="0" borderId="22" xfId="0" applyFont="1" applyFill="1" applyBorder="1" applyAlignment="1">
      <alignment/>
    </xf>
    <xf numFmtId="0" fontId="14" fillId="0" borderId="10" xfId="0" applyFont="1" applyFill="1" applyBorder="1" applyAlignment="1">
      <alignment vertical="center"/>
    </xf>
    <xf numFmtId="41" fontId="14" fillId="0" borderId="10" xfId="0" applyNumberFormat="1" applyFont="1" applyFill="1" applyBorder="1" applyAlignment="1">
      <alignment vertical="center"/>
    </xf>
    <xf numFmtId="41" fontId="13" fillId="0" borderId="14" xfId="0" applyNumberFormat="1" applyFont="1" applyFill="1" applyBorder="1" applyAlignment="1">
      <alignment vertical="center"/>
    </xf>
    <xf numFmtId="0" fontId="14" fillId="0" borderId="22" xfId="0" applyFont="1" applyFill="1" applyBorder="1" applyAlignment="1">
      <alignment vertical="center"/>
    </xf>
    <xf numFmtId="41" fontId="14" fillId="0" borderId="22" xfId="0" applyNumberFormat="1" applyFont="1" applyFill="1" applyBorder="1" applyAlignment="1">
      <alignment vertical="center"/>
    </xf>
    <xf numFmtId="41" fontId="13" fillId="0" borderId="22" xfId="0" applyNumberFormat="1" applyFont="1" applyFill="1" applyBorder="1" applyAlignment="1">
      <alignment vertical="center"/>
    </xf>
    <xf numFmtId="0" fontId="14" fillId="0" borderId="32" xfId="0" applyFont="1" applyFill="1" applyBorder="1" applyAlignment="1">
      <alignment vertical="center"/>
    </xf>
    <xf numFmtId="41" fontId="13" fillId="0" borderId="31" xfId="0" applyNumberFormat="1" applyFont="1" applyFill="1" applyBorder="1" applyAlignment="1">
      <alignment vertical="center"/>
    </xf>
    <xf numFmtId="0" fontId="13" fillId="0" borderId="33" xfId="0" applyFont="1" applyFill="1" applyBorder="1" applyAlignment="1">
      <alignment horizontal="left"/>
    </xf>
    <xf numFmtId="0" fontId="14" fillId="0" borderId="34" xfId="0" applyFont="1" applyFill="1" applyBorder="1" applyAlignment="1">
      <alignment horizontal="left"/>
    </xf>
    <xf numFmtId="0" fontId="65" fillId="0" borderId="22" xfId="0" applyFont="1" applyFill="1" applyBorder="1" applyAlignment="1">
      <alignment horizontal="left"/>
    </xf>
    <xf numFmtId="0" fontId="14" fillId="0" borderId="22" xfId="0" applyFont="1" applyFill="1" applyBorder="1" applyAlignment="1">
      <alignment horizontal="left"/>
    </xf>
    <xf numFmtId="0" fontId="14" fillId="0" borderId="21" xfId="0" applyFont="1" applyFill="1" applyBorder="1" applyAlignment="1">
      <alignment vertical="center"/>
    </xf>
    <xf numFmtId="0" fontId="14" fillId="0" borderId="21" xfId="0" applyFont="1" applyFill="1" applyBorder="1" applyAlignment="1">
      <alignment horizontal="left"/>
    </xf>
    <xf numFmtId="0" fontId="13" fillId="0" borderId="33" xfId="0" applyFont="1" applyFill="1" applyBorder="1" applyAlignment="1">
      <alignment vertical="center"/>
    </xf>
    <xf numFmtId="0" fontId="13" fillId="0" borderId="35" xfId="0" applyFont="1" applyFill="1" applyBorder="1" applyAlignment="1">
      <alignment horizontal="left" vertical="center"/>
    </xf>
    <xf numFmtId="41" fontId="13" fillId="0" borderId="33" xfId="0" applyNumberFormat="1" applyFont="1" applyFill="1" applyBorder="1" applyAlignment="1">
      <alignment vertical="center"/>
    </xf>
    <xf numFmtId="0" fontId="14" fillId="0" borderId="33" xfId="0" applyFont="1" applyFill="1" applyBorder="1" applyAlignment="1">
      <alignment/>
    </xf>
    <xf numFmtId="174" fontId="13" fillId="0" borderId="35" xfId="0" applyNumberFormat="1" applyFont="1" applyFill="1" applyBorder="1" applyAlignment="1">
      <alignment horizontal="center" vertical="center"/>
    </xf>
    <xf numFmtId="2" fontId="13" fillId="0" borderId="31" xfId="0" applyNumberFormat="1" applyFont="1" applyFill="1" applyBorder="1" applyAlignment="1">
      <alignment vertical="center"/>
    </xf>
    <xf numFmtId="41" fontId="66" fillId="34" borderId="0" xfId="0" applyNumberFormat="1" applyFont="1" applyFill="1" applyBorder="1" applyAlignment="1">
      <alignment horizontal="left"/>
    </xf>
    <xf numFmtId="0" fontId="13" fillId="0" borderId="0" xfId="0" applyFont="1" applyFill="1" applyAlignment="1">
      <alignment/>
    </xf>
    <xf numFmtId="4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13" fillId="0" borderId="0" xfId="0" applyNumberFormat="1" applyFont="1" applyFill="1" applyAlignment="1">
      <alignment/>
    </xf>
    <xf numFmtId="41" fontId="13" fillId="0" borderId="0" xfId="0" applyNumberFormat="1" applyFont="1" applyFill="1" applyAlignment="1">
      <alignment/>
    </xf>
    <xf numFmtId="0" fontId="0" fillId="0" borderId="0" xfId="59" applyFont="1">
      <alignment/>
      <protection/>
    </xf>
    <xf numFmtId="0" fontId="16" fillId="0" borderId="0" xfId="59" applyFont="1">
      <alignment/>
      <protection/>
    </xf>
    <xf numFmtId="0" fontId="3" fillId="0" borderId="0" xfId="59" applyFont="1">
      <alignment/>
      <protection/>
    </xf>
    <xf numFmtId="0" fontId="17" fillId="0" borderId="0" xfId="59" applyFont="1">
      <alignment/>
      <protection/>
    </xf>
    <xf numFmtId="41" fontId="0" fillId="0" borderId="14" xfId="42" applyNumberFormat="1" applyFont="1" applyBorder="1" applyAlignment="1">
      <alignment horizontal="right"/>
    </xf>
    <xf numFmtId="3" fontId="8" fillId="0" borderId="22" xfId="0" applyNumberFormat="1" applyFont="1" applyBorder="1" applyAlignment="1">
      <alignment horizontal="right"/>
    </xf>
    <xf numFmtId="2" fontId="0" fillId="0" borderId="0" xfId="0" applyNumberFormat="1" applyBorder="1" applyAlignment="1">
      <alignment/>
    </xf>
    <xf numFmtId="0" fontId="10" fillId="34" borderId="22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/>
    </xf>
    <xf numFmtId="41" fontId="14" fillId="0" borderId="14" xfId="0" applyNumberFormat="1" applyFont="1" applyFill="1" applyBorder="1" applyAlignment="1">
      <alignment/>
    </xf>
    <xf numFmtId="41" fontId="14" fillId="0" borderId="21" xfId="0" applyNumberFormat="1" applyFont="1" applyFill="1" applyBorder="1" applyAlignment="1">
      <alignment/>
    </xf>
    <xf numFmtId="41" fontId="14" fillId="0" borderId="14" xfId="0" applyNumberFormat="1" applyFont="1" applyFill="1" applyBorder="1" applyAlignment="1">
      <alignment horizontal="right"/>
    </xf>
    <xf numFmtId="41" fontId="14" fillId="0" borderId="21" xfId="0" applyNumberFormat="1" applyFont="1" applyFill="1" applyBorder="1" applyAlignment="1">
      <alignment horizontal="right"/>
    </xf>
    <xf numFmtId="189" fontId="18" fillId="0" borderId="0" xfId="42" applyNumberFormat="1" applyFont="1" applyFill="1" applyAlignment="1">
      <alignment/>
    </xf>
    <xf numFmtId="10" fontId="0" fillId="0" borderId="22" xfId="42" applyNumberFormat="1" applyFont="1" applyBorder="1" applyAlignment="1" quotePrefix="1">
      <alignment horizontal="right" vertical="center"/>
    </xf>
    <xf numFmtId="3" fontId="0" fillId="0" borderId="13" xfId="0" applyNumberFormat="1" applyBorder="1" applyAlignment="1">
      <alignment/>
    </xf>
    <xf numFmtId="0" fontId="1" fillId="0" borderId="21" xfId="0" applyFont="1" applyBorder="1" applyAlignment="1">
      <alignment horizontal="center"/>
    </xf>
    <xf numFmtId="3" fontId="0" fillId="0" borderId="36" xfId="0" applyNumberFormat="1" applyFont="1" applyBorder="1" applyAlignment="1">
      <alignment vertical="center"/>
    </xf>
    <xf numFmtId="37" fontId="0" fillId="0" borderId="13" xfId="42" applyNumberFormat="1" applyFont="1" applyBorder="1" applyAlignment="1">
      <alignment horizontal="center"/>
    </xf>
    <xf numFmtId="43" fontId="0" fillId="0" borderId="18" xfId="42" applyFont="1" applyBorder="1" applyAlignment="1">
      <alignment/>
    </xf>
    <xf numFmtId="43" fontId="0" fillId="0" borderId="12" xfId="42" applyFont="1" applyBorder="1" applyAlignment="1">
      <alignment/>
    </xf>
    <xf numFmtId="37" fontId="0" fillId="0" borderId="15" xfId="42" applyNumberFormat="1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0" fillId="0" borderId="14" xfId="0" applyFont="1" applyBorder="1" applyAlignment="1">
      <alignment horizontal="left"/>
    </xf>
    <xf numFmtId="37" fontId="0" fillId="0" borderId="14" xfId="42" applyNumberFormat="1" applyFont="1" applyBorder="1" applyAlignment="1">
      <alignment horizontal="left"/>
    </xf>
    <xf numFmtId="3" fontId="0" fillId="0" borderId="15" xfId="42" applyNumberFormat="1" applyFont="1" applyBorder="1" applyAlignment="1">
      <alignment horizontal="left"/>
    </xf>
    <xf numFmtId="0" fontId="0" fillId="0" borderId="1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2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3" fontId="0" fillId="0" borderId="14" xfId="42" applyNumberFormat="1" applyFont="1" applyBorder="1" applyAlignment="1">
      <alignment horizontal="center"/>
    </xf>
    <xf numFmtId="3" fontId="0" fillId="0" borderId="14" xfId="42" applyNumberFormat="1" applyFont="1" applyBorder="1" applyAlignment="1">
      <alignment horizontal="left"/>
    </xf>
    <xf numFmtId="0" fontId="0" fillId="0" borderId="14" xfId="0" applyBorder="1" applyAlignment="1">
      <alignment horizontal="left"/>
    </xf>
    <xf numFmtId="37" fontId="7" fillId="0" borderId="14" xfId="53" applyNumberFormat="1" applyBorder="1" applyAlignment="1" applyProtection="1">
      <alignment horizontal="left" vertical="center" wrapText="1"/>
      <protection/>
    </xf>
    <xf numFmtId="0" fontId="3" fillId="0" borderId="15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0" fillId="0" borderId="14" xfId="0" applyFont="1" applyBorder="1" applyAlignment="1">
      <alignment wrapText="1"/>
    </xf>
    <xf numFmtId="0" fontId="19" fillId="0" borderId="0" xfId="0" applyFont="1" applyAlignment="1">
      <alignment/>
    </xf>
    <xf numFmtId="0" fontId="67" fillId="0" borderId="0" xfId="0" applyFont="1" applyAlignment="1">
      <alignment/>
    </xf>
    <xf numFmtId="0" fontId="3" fillId="0" borderId="0" xfId="53" applyFont="1" applyAlignment="1" applyProtection="1">
      <alignment/>
      <protection/>
    </xf>
    <xf numFmtId="0" fontId="68" fillId="0" borderId="14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1" xfId="0" applyNumberFormat="1" applyBorder="1" applyAlignment="1">
      <alignment horizontal="right"/>
    </xf>
    <xf numFmtId="0" fontId="0" fillId="0" borderId="18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2" xfId="59"/>
    <cellStyle name="Normal 3" xfId="60"/>
    <cellStyle name="Normal 4" xfId="61"/>
    <cellStyle name="Normal 5" xfId="62"/>
    <cellStyle name="Normal 6" xfId="63"/>
    <cellStyle name="Normal 7" xfId="64"/>
    <cellStyle name="Normal 8" xfId="65"/>
    <cellStyle name="Normal 9" xfId="66"/>
    <cellStyle name="Normal_rank.09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.ketut.sutapa@triatma-mapindo.ac.id" TargetMode="External" /><Relationship Id="rId2" Type="http://schemas.openxmlformats.org/officeDocument/2006/relationships/hyperlink" Target="mailto:E.made.dila@stregis.com" TargetMode="External" /><Relationship Id="rId3" Type="http://schemas.openxmlformats.org/officeDocument/2006/relationships/hyperlink" Target="mailto:E.darsana.bppa@gmail.com" TargetMode="External" /><Relationship Id="rId4" Type="http://schemas.openxmlformats.org/officeDocument/2006/relationships/hyperlink" Target="mailto:E.dion.satvika@yahoo.com" TargetMode="External" /><Relationship Id="rId5" Type="http://schemas.openxmlformats.org/officeDocument/2006/relationships/hyperlink" Target="mailto:E.suasta@balidynasty.com" TargetMode="External" /><Relationship Id="rId6" Type="http://schemas.openxmlformats.org/officeDocument/2006/relationships/hyperlink" Target="mailto:E.sugitawyn@yahoo.com" TargetMode="External" /><Relationship Id="rId7" Type="http://schemas.openxmlformats.org/officeDocument/2006/relationships/hyperlink" Target="mailto:E.shaza_sarjana@yahoo.com/ssarjana@alilahotels.com" TargetMode="External" /><Relationship Id="rId8" Type="http://schemas.openxmlformats.org/officeDocument/2006/relationships/hyperlink" Target="mailto:E.kt.darma@gmail.com" TargetMode="External" /><Relationship Id="rId9" Type="http://schemas.openxmlformats.org/officeDocument/2006/relationships/hyperlink" Target="mailto:E.hcmabali@gmail.com" TargetMode="External" /><Relationship Id="rId10" Type="http://schemas.openxmlformats.org/officeDocument/2006/relationships/hyperlink" Target="mailto:E.chairmaninfo@balihotelsassociation.com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8"/>
  <sheetViews>
    <sheetView zoomScalePageLayoutView="0" workbookViewId="0" topLeftCell="A70">
      <selection activeCell="E191" sqref="E191"/>
    </sheetView>
  </sheetViews>
  <sheetFormatPr defaultColWidth="9.140625" defaultRowHeight="12.75"/>
  <cols>
    <col min="1" max="1" width="6.28125" style="0" customWidth="1"/>
    <col min="2" max="2" width="2.140625" style="0" customWidth="1"/>
    <col min="3" max="3" width="1.8515625" style="0" customWidth="1"/>
    <col min="4" max="4" width="23.7109375" style="0" customWidth="1"/>
    <col min="5" max="5" width="58.00390625" style="0" customWidth="1"/>
    <col min="6" max="6" width="46.8515625" style="0" customWidth="1"/>
  </cols>
  <sheetData>
    <row r="1" spans="1:4" ht="12.75">
      <c r="A1" s="3" t="s">
        <v>80</v>
      </c>
      <c r="B1" s="1"/>
      <c r="C1" s="1"/>
      <c r="D1" s="3" t="s">
        <v>34</v>
      </c>
    </row>
    <row r="2" spans="1:4" ht="12.75">
      <c r="A2" s="1" t="s">
        <v>33</v>
      </c>
      <c r="B2" s="1"/>
      <c r="C2" s="1"/>
      <c r="D2" s="1" t="s">
        <v>35</v>
      </c>
    </row>
    <row r="3" ht="11.25" customHeight="1" thickBot="1"/>
    <row r="4" spans="1:6" ht="22.5" customHeight="1">
      <c r="A4" s="163" t="s">
        <v>5</v>
      </c>
      <c r="B4" s="304" t="s">
        <v>36</v>
      </c>
      <c r="C4" s="305"/>
      <c r="D4" s="306"/>
      <c r="E4" s="164" t="s">
        <v>37</v>
      </c>
      <c r="F4" s="165" t="s">
        <v>38</v>
      </c>
    </row>
    <row r="5" spans="1:6" ht="6.75" customHeight="1">
      <c r="A5" s="166"/>
      <c r="B5" s="167"/>
      <c r="C5" s="168"/>
      <c r="D5" s="25"/>
      <c r="E5" s="169"/>
      <c r="F5" s="170"/>
    </row>
    <row r="6" spans="1:6" ht="17.25" customHeight="1">
      <c r="A6" s="299">
        <v>1</v>
      </c>
      <c r="B6" s="300" t="s">
        <v>116</v>
      </c>
      <c r="C6" s="303"/>
      <c r="D6" s="302"/>
      <c r="E6" s="161" t="s">
        <v>425</v>
      </c>
      <c r="F6" s="174" t="s">
        <v>156</v>
      </c>
    </row>
    <row r="7" spans="1:6" ht="15" customHeight="1">
      <c r="A7" s="299"/>
      <c r="B7" s="300"/>
      <c r="C7" s="303"/>
      <c r="D7" s="302"/>
      <c r="E7" s="161" t="s">
        <v>106</v>
      </c>
      <c r="F7" s="174"/>
    </row>
    <row r="8" spans="1:6" ht="5.25" customHeight="1">
      <c r="A8" s="166"/>
      <c r="B8" s="175"/>
      <c r="C8" s="176"/>
      <c r="D8" s="173"/>
      <c r="E8" s="161"/>
      <c r="F8" s="174"/>
    </row>
    <row r="9" spans="1:6" ht="20.25" customHeight="1">
      <c r="A9" s="299">
        <v>2</v>
      </c>
      <c r="B9" s="300" t="s">
        <v>118</v>
      </c>
      <c r="C9" s="303"/>
      <c r="D9" s="302"/>
      <c r="E9" s="177" t="s">
        <v>425</v>
      </c>
      <c r="F9" s="178" t="s">
        <v>117</v>
      </c>
    </row>
    <row r="10" spans="1:6" ht="17.25" customHeight="1">
      <c r="A10" s="299"/>
      <c r="B10" s="300"/>
      <c r="C10" s="303"/>
      <c r="D10" s="302"/>
      <c r="E10" s="177" t="s">
        <v>445</v>
      </c>
      <c r="F10" s="174" t="s">
        <v>444</v>
      </c>
    </row>
    <row r="11" spans="1:6" ht="7.5" customHeight="1">
      <c r="A11" s="166"/>
      <c r="B11" s="300"/>
      <c r="C11" s="303"/>
      <c r="D11" s="302"/>
      <c r="E11" s="17"/>
      <c r="F11" s="174"/>
    </row>
    <row r="12" spans="1:6" ht="12.75">
      <c r="A12" s="299">
        <v>3</v>
      </c>
      <c r="B12" s="300" t="s">
        <v>155</v>
      </c>
      <c r="C12" s="303"/>
      <c r="D12" s="302"/>
      <c r="E12" s="161" t="s">
        <v>425</v>
      </c>
      <c r="F12" s="174" t="s">
        <v>156</v>
      </c>
    </row>
    <row r="13" spans="1:6" ht="12.75" customHeight="1">
      <c r="A13" s="299"/>
      <c r="B13" s="300"/>
      <c r="C13" s="303"/>
      <c r="D13" s="302"/>
      <c r="E13" s="179" t="s">
        <v>453</v>
      </c>
      <c r="F13" s="174"/>
    </row>
    <row r="14" spans="1:6" ht="9.75" customHeight="1">
      <c r="A14" s="166"/>
      <c r="B14" s="175"/>
      <c r="C14" s="176"/>
      <c r="D14" s="173"/>
      <c r="E14" s="161"/>
      <c r="F14" s="174"/>
    </row>
    <row r="15" spans="1:6" ht="12.75">
      <c r="A15" s="299">
        <v>4</v>
      </c>
      <c r="B15" s="300" t="s">
        <v>157</v>
      </c>
      <c r="C15" s="303"/>
      <c r="D15" s="302"/>
      <c r="E15" s="161" t="s">
        <v>425</v>
      </c>
      <c r="F15" s="174" t="s">
        <v>452</v>
      </c>
    </row>
    <row r="16" spans="1:6" ht="12.75">
      <c r="A16" s="299"/>
      <c r="B16" s="300"/>
      <c r="C16" s="303"/>
      <c r="D16" s="302"/>
      <c r="E16" s="161" t="s">
        <v>108</v>
      </c>
      <c r="F16" s="174"/>
    </row>
    <row r="17" spans="1:6" ht="8.25" customHeight="1">
      <c r="A17" s="166"/>
      <c r="B17" s="175"/>
      <c r="C17" s="176"/>
      <c r="D17" s="173"/>
      <c r="E17" s="161"/>
      <c r="F17" s="174"/>
    </row>
    <row r="18" spans="1:6" ht="12.75">
      <c r="A18" s="299">
        <v>5</v>
      </c>
      <c r="B18" s="300" t="s">
        <v>158</v>
      </c>
      <c r="C18" s="303"/>
      <c r="D18" s="302"/>
      <c r="E18" s="161" t="s">
        <v>425</v>
      </c>
      <c r="F18" s="174" t="s">
        <v>450</v>
      </c>
    </row>
    <row r="19" spans="1:6" ht="12.75">
      <c r="A19" s="299"/>
      <c r="B19" s="300"/>
      <c r="C19" s="303"/>
      <c r="D19" s="302"/>
      <c r="E19" s="161" t="s">
        <v>159</v>
      </c>
      <c r="F19" s="174"/>
    </row>
    <row r="20" spans="1:6" ht="6.75" customHeight="1">
      <c r="A20" s="166"/>
      <c r="B20" s="175"/>
      <c r="C20" s="176"/>
      <c r="D20" s="173"/>
      <c r="E20" s="161"/>
      <c r="F20" s="174"/>
    </row>
    <row r="21" spans="1:6" ht="12.75">
      <c r="A21" s="299">
        <v>6</v>
      </c>
      <c r="B21" s="300" t="s">
        <v>163</v>
      </c>
      <c r="C21" s="303"/>
      <c r="D21" s="302"/>
      <c r="E21" s="161" t="s">
        <v>114</v>
      </c>
      <c r="F21" s="174" t="s">
        <v>160</v>
      </c>
    </row>
    <row r="22" spans="1:6" ht="12.75">
      <c r="A22" s="299"/>
      <c r="B22" s="300"/>
      <c r="C22" s="303"/>
      <c r="D22" s="302"/>
      <c r="E22" s="161" t="s">
        <v>161</v>
      </c>
      <c r="F22" s="174"/>
    </row>
    <row r="23" spans="1:6" ht="6" customHeight="1">
      <c r="A23" s="166"/>
      <c r="B23" s="175"/>
      <c r="C23" s="176"/>
      <c r="D23" s="173"/>
      <c r="E23" s="161"/>
      <c r="F23" s="174"/>
    </row>
    <row r="24" spans="1:6" ht="18" customHeight="1">
      <c r="A24" s="299">
        <v>7</v>
      </c>
      <c r="B24" s="300" t="s">
        <v>162</v>
      </c>
      <c r="C24" s="303"/>
      <c r="D24" s="302"/>
      <c r="E24" s="161" t="s">
        <v>425</v>
      </c>
      <c r="F24" s="174" t="s">
        <v>111</v>
      </c>
    </row>
    <row r="25" spans="1:6" ht="19.5" customHeight="1">
      <c r="A25" s="299"/>
      <c r="B25" s="300"/>
      <c r="C25" s="303"/>
      <c r="D25" s="302"/>
      <c r="E25" s="161" t="s">
        <v>451</v>
      </c>
      <c r="F25" s="174"/>
    </row>
    <row r="26" spans="1:6" ht="6.75" customHeight="1">
      <c r="A26" s="166"/>
      <c r="B26" s="175"/>
      <c r="C26" s="176"/>
      <c r="D26" s="173"/>
      <c r="E26" s="161"/>
      <c r="F26" s="174"/>
    </row>
    <row r="27" spans="1:6" ht="12.75">
      <c r="A27" s="299">
        <v>8</v>
      </c>
      <c r="B27" s="300" t="s">
        <v>164</v>
      </c>
      <c r="C27" s="303"/>
      <c r="D27" s="302"/>
      <c r="E27" s="161" t="s">
        <v>425</v>
      </c>
      <c r="F27" s="174" t="s">
        <v>389</v>
      </c>
    </row>
    <row r="28" spans="1:6" ht="12.75">
      <c r="A28" s="299"/>
      <c r="B28" s="300"/>
      <c r="C28" s="303"/>
      <c r="D28" s="302"/>
      <c r="E28" s="161" t="s">
        <v>448</v>
      </c>
      <c r="F28" s="174"/>
    </row>
    <row r="29" spans="1:6" ht="16.5" customHeight="1">
      <c r="A29" s="299"/>
      <c r="B29" s="300"/>
      <c r="C29" s="303"/>
      <c r="D29" s="302"/>
      <c r="E29" s="161" t="s">
        <v>449</v>
      </c>
      <c r="F29" s="174"/>
    </row>
    <row r="30" spans="1:6" ht="7.5" customHeight="1">
      <c r="A30" s="166"/>
      <c r="B30" s="175"/>
      <c r="C30" s="176"/>
      <c r="D30" s="173"/>
      <c r="E30" s="161"/>
      <c r="F30" s="174"/>
    </row>
    <row r="31" spans="1:6" ht="16.5" customHeight="1">
      <c r="A31" s="299">
        <v>9</v>
      </c>
      <c r="B31" s="296" t="s">
        <v>165</v>
      </c>
      <c r="C31" s="303"/>
      <c r="D31" s="302"/>
      <c r="E31" s="161" t="s">
        <v>425</v>
      </c>
      <c r="F31" s="178" t="s">
        <v>446</v>
      </c>
    </row>
    <row r="32" spans="1:6" ht="22.5" customHeight="1">
      <c r="A32" s="299"/>
      <c r="B32" s="300"/>
      <c r="C32" s="303"/>
      <c r="D32" s="302"/>
      <c r="E32" s="161" t="s">
        <v>443</v>
      </c>
      <c r="F32" s="174" t="s">
        <v>447</v>
      </c>
    </row>
    <row r="33" spans="1:6" ht="19.5" customHeight="1">
      <c r="A33" s="166"/>
      <c r="B33" s="175"/>
      <c r="C33" s="176"/>
      <c r="D33" s="173"/>
      <c r="E33" s="161" t="s">
        <v>166</v>
      </c>
      <c r="F33" s="174"/>
    </row>
    <row r="34" spans="1:6" ht="7.5" customHeight="1">
      <c r="A34" s="166"/>
      <c r="B34" s="175"/>
      <c r="C34" s="176"/>
      <c r="D34" s="173"/>
      <c r="E34" s="161"/>
      <c r="F34" s="174"/>
    </row>
    <row r="35" spans="1:6" s="153" customFormat="1" ht="12.75">
      <c r="A35" s="299">
        <v>10</v>
      </c>
      <c r="B35" s="300" t="s">
        <v>167</v>
      </c>
      <c r="C35" s="303"/>
      <c r="D35" s="302"/>
      <c r="E35" s="161" t="s">
        <v>425</v>
      </c>
      <c r="F35" s="178" t="s">
        <v>169</v>
      </c>
    </row>
    <row r="36" spans="1:6" s="153" customFormat="1" ht="25.5" customHeight="1">
      <c r="A36" s="299"/>
      <c r="B36" s="300"/>
      <c r="C36" s="303"/>
      <c r="D36" s="302"/>
      <c r="E36" s="161" t="s">
        <v>107</v>
      </c>
      <c r="F36" s="174"/>
    </row>
    <row r="37" spans="1:6" s="153" customFormat="1" ht="14.25" customHeight="1">
      <c r="A37" s="181"/>
      <c r="B37" s="175"/>
      <c r="C37" s="176"/>
      <c r="D37" s="173"/>
      <c r="E37" s="161" t="s">
        <v>168</v>
      </c>
      <c r="F37" s="174"/>
    </row>
    <row r="38" spans="1:6" ht="7.5" customHeight="1">
      <c r="A38" s="181"/>
      <c r="B38" s="175"/>
      <c r="C38" s="176"/>
      <c r="D38" s="173"/>
      <c r="E38" s="161"/>
      <c r="F38" s="174"/>
    </row>
    <row r="39" spans="1:6" s="153" customFormat="1" ht="12.75" customHeight="1">
      <c r="A39" s="299">
        <v>11</v>
      </c>
      <c r="B39" s="296" t="s">
        <v>170</v>
      </c>
      <c r="C39" s="297"/>
      <c r="D39" s="298"/>
      <c r="E39" s="161" t="s">
        <v>454</v>
      </c>
      <c r="F39" s="174"/>
    </row>
    <row r="40" spans="1:6" s="153" customFormat="1" ht="12.75">
      <c r="A40" s="299"/>
      <c r="B40" s="296" t="s">
        <v>171</v>
      </c>
      <c r="C40" s="297"/>
      <c r="D40" s="298"/>
      <c r="E40" s="161" t="s">
        <v>173</v>
      </c>
      <c r="F40" s="174" t="s">
        <v>175</v>
      </c>
    </row>
    <row r="41" spans="1:6" s="153" customFormat="1" ht="12.75">
      <c r="A41" s="299"/>
      <c r="B41" s="296" t="s">
        <v>172</v>
      </c>
      <c r="C41" s="297"/>
      <c r="D41" s="298"/>
      <c r="E41" s="162" t="s">
        <v>174</v>
      </c>
      <c r="F41" s="174"/>
    </row>
    <row r="42" spans="1:6" s="153" customFormat="1" ht="6.75" customHeight="1">
      <c r="A42" s="181"/>
      <c r="B42" s="175"/>
      <c r="C42" s="176"/>
      <c r="D42" s="173"/>
      <c r="E42" s="161"/>
      <c r="F42" s="174"/>
    </row>
    <row r="43" spans="1:6" ht="12.75">
      <c r="A43" s="299">
        <v>12</v>
      </c>
      <c r="B43" s="300" t="s">
        <v>176</v>
      </c>
      <c r="C43" s="303"/>
      <c r="D43" s="302"/>
      <c r="E43" s="161" t="s">
        <v>177</v>
      </c>
      <c r="F43" s="174"/>
    </row>
    <row r="44" spans="1:6" ht="12.75">
      <c r="A44" s="299"/>
      <c r="B44" s="300"/>
      <c r="C44" s="303"/>
      <c r="D44" s="302"/>
      <c r="E44" s="161" t="s">
        <v>178</v>
      </c>
      <c r="F44" s="174" t="s">
        <v>500</v>
      </c>
    </row>
    <row r="45" spans="1:6" ht="12.75">
      <c r="A45" s="299"/>
      <c r="B45" s="300"/>
      <c r="C45" s="303"/>
      <c r="D45" s="302"/>
      <c r="E45" s="161" t="s">
        <v>179</v>
      </c>
      <c r="F45" s="174"/>
    </row>
    <row r="46" spans="1:6" ht="14.25" customHeight="1">
      <c r="A46" s="299"/>
      <c r="B46" s="300"/>
      <c r="C46" s="303"/>
      <c r="D46" s="302"/>
      <c r="E46" s="161" t="s">
        <v>501</v>
      </c>
      <c r="F46" s="174"/>
    </row>
    <row r="47" spans="1:6" ht="3.75" customHeight="1">
      <c r="A47" s="299">
        <v>13</v>
      </c>
      <c r="B47" s="300" t="s">
        <v>180</v>
      </c>
      <c r="C47" s="303"/>
      <c r="D47" s="302"/>
      <c r="E47" s="161"/>
      <c r="F47" s="174"/>
    </row>
    <row r="48" spans="1:6" ht="12.75">
      <c r="A48" s="299"/>
      <c r="B48" s="300"/>
      <c r="C48" s="303"/>
      <c r="D48" s="302"/>
      <c r="E48" s="161" t="s">
        <v>181</v>
      </c>
      <c r="F48" s="174" t="s">
        <v>183</v>
      </c>
    </row>
    <row r="49" spans="1:6" ht="12.75">
      <c r="A49" s="299"/>
      <c r="B49" s="300"/>
      <c r="C49" s="303"/>
      <c r="D49" s="302"/>
      <c r="E49" s="161" t="s">
        <v>182</v>
      </c>
      <c r="F49" s="174" t="s">
        <v>184</v>
      </c>
    </row>
    <row r="50" spans="1:6" ht="12.75">
      <c r="A50" s="299"/>
      <c r="B50" s="300"/>
      <c r="C50" s="303"/>
      <c r="D50" s="302"/>
      <c r="E50" s="161" t="s">
        <v>189</v>
      </c>
      <c r="F50" s="174"/>
    </row>
    <row r="51" spans="1:6" ht="6" customHeight="1">
      <c r="A51" s="181"/>
      <c r="B51" s="175"/>
      <c r="C51" s="176"/>
      <c r="D51" s="173"/>
      <c r="E51" s="161"/>
      <c r="F51" s="174"/>
    </row>
    <row r="52" spans="1:6" ht="12.75" customHeight="1">
      <c r="A52" s="299">
        <v>14</v>
      </c>
      <c r="B52" s="300" t="s">
        <v>185</v>
      </c>
      <c r="C52" s="303"/>
      <c r="D52" s="302"/>
      <c r="E52" s="161" t="s">
        <v>187</v>
      </c>
      <c r="F52" s="174" t="s">
        <v>186</v>
      </c>
    </row>
    <row r="53" spans="1:6" ht="12.75">
      <c r="A53" s="299"/>
      <c r="B53" s="300"/>
      <c r="C53" s="303"/>
      <c r="D53" s="302"/>
      <c r="E53" s="161" t="s">
        <v>188</v>
      </c>
      <c r="F53" s="174"/>
    </row>
    <row r="54" spans="1:6" ht="12.75">
      <c r="A54" s="184"/>
      <c r="B54" s="171"/>
      <c r="C54" s="172"/>
      <c r="D54" s="185"/>
      <c r="E54" s="161" t="s">
        <v>190</v>
      </c>
      <c r="F54" s="174"/>
    </row>
    <row r="55" spans="1:6" ht="5.25" customHeight="1">
      <c r="A55" s="181"/>
      <c r="B55" s="175"/>
      <c r="C55" s="176"/>
      <c r="D55" s="17"/>
      <c r="E55" s="186"/>
      <c r="F55" s="174"/>
    </row>
    <row r="56" spans="1:6" ht="4.5" customHeight="1">
      <c r="A56" s="299">
        <v>15</v>
      </c>
      <c r="B56" s="300" t="s">
        <v>191</v>
      </c>
      <c r="C56" s="303"/>
      <c r="D56" s="302"/>
      <c r="E56" s="161"/>
      <c r="F56" s="174"/>
    </row>
    <row r="57" spans="1:6" ht="24.75" customHeight="1">
      <c r="A57" s="299"/>
      <c r="B57" s="300"/>
      <c r="C57" s="303"/>
      <c r="D57" s="302"/>
      <c r="E57" s="161" t="s">
        <v>392</v>
      </c>
      <c r="F57" s="187" t="s">
        <v>395</v>
      </c>
    </row>
    <row r="58" spans="1:6" ht="12.75" customHeight="1">
      <c r="A58" s="299"/>
      <c r="B58" s="300"/>
      <c r="C58" s="303"/>
      <c r="D58" s="302"/>
      <c r="E58" s="161" t="s">
        <v>393</v>
      </c>
      <c r="F58" s="174"/>
    </row>
    <row r="59" spans="1:6" ht="12.75" customHeight="1">
      <c r="A59" s="299"/>
      <c r="B59" s="300"/>
      <c r="C59" s="303"/>
      <c r="D59" s="302"/>
      <c r="E59" s="161" t="s">
        <v>394</v>
      </c>
      <c r="F59" s="174"/>
    </row>
    <row r="60" spans="1:6" ht="4.5" customHeight="1">
      <c r="A60" s="299">
        <v>16</v>
      </c>
      <c r="B60" s="296" t="s">
        <v>192</v>
      </c>
      <c r="C60" s="303"/>
      <c r="D60" s="302"/>
      <c r="E60" s="161"/>
      <c r="F60" s="174"/>
    </row>
    <row r="61" spans="1:6" ht="12.75" customHeight="1">
      <c r="A61" s="299"/>
      <c r="B61" s="300"/>
      <c r="C61" s="303"/>
      <c r="D61" s="302"/>
      <c r="E61" s="161" t="s">
        <v>396</v>
      </c>
      <c r="F61" s="174" t="s">
        <v>399</v>
      </c>
    </row>
    <row r="62" spans="1:6" ht="12.75" customHeight="1">
      <c r="A62" s="299"/>
      <c r="B62" s="300"/>
      <c r="C62" s="303"/>
      <c r="D62" s="302"/>
      <c r="E62" s="161" t="s">
        <v>397</v>
      </c>
      <c r="F62" s="174"/>
    </row>
    <row r="63" spans="1:6" ht="12.75" customHeight="1">
      <c r="A63" s="299"/>
      <c r="B63" s="300"/>
      <c r="C63" s="303"/>
      <c r="D63" s="302"/>
      <c r="E63" s="161" t="s">
        <v>398</v>
      </c>
      <c r="F63" s="174"/>
    </row>
    <row r="64" spans="1:6" ht="6" customHeight="1">
      <c r="A64" s="184"/>
      <c r="B64" s="171"/>
      <c r="C64" s="172"/>
      <c r="D64" s="173"/>
      <c r="E64" s="161"/>
      <c r="F64" s="174"/>
    </row>
    <row r="65" spans="1:6" ht="12.75" customHeight="1">
      <c r="A65" s="299">
        <v>17</v>
      </c>
      <c r="B65" s="296" t="s">
        <v>193</v>
      </c>
      <c r="C65" s="297"/>
      <c r="D65" s="298"/>
      <c r="E65" s="161" t="s">
        <v>386</v>
      </c>
      <c r="F65" s="174" t="s">
        <v>388</v>
      </c>
    </row>
    <row r="66" spans="1:6" ht="12.75" customHeight="1">
      <c r="A66" s="299"/>
      <c r="B66" s="296"/>
      <c r="C66" s="297"/>
      <c r="D66" s="298"/>
      <c r="E66" s="161" t="s">
        <v>387</v>
      </c>
      <c r="F66" s="174"/>
    </row>
    <row r="67" spans="1:6" ht="12.75" customHeight="1">
      <c r="A67" s="184"/>
      <c r="B67" s="180"/>
      <c r="C67" s="182"/>
      <c r="D67" s="183"/>
      <c r="E67" s="162"/>
      <c r="F67" s="174"/>
    </row>
    <row r="68" spans="1:6" ht="3" customHeight="1">
      <c r="A68" s="184"/>
      <c r="B68" s="171"/>
      <c r="C68" s="172"/>
      <c r="D68" s="173"/>
      <c r="E68" s="161"/>
      <c r="F68" s="174"/>
    </row>
    <row r="69" spans="1:6" ht="12.75" customHeight="1">
      <c r="A69" s="299">
        <v>18</v>
      </c>
      <c r="B69" s="296" t="s">
        <v>195</v>
      </c>
      <c r="C69" s="297"/>
      <c r="D69" s="298"/>
      <c r="E69" s="161" t="s">
        <v>425</v>
      </c>
      <c r="F69" s="174" t="s">
        <v>390</v>
      </c>
    </row>
    <row r="70" spans="1:6" ht="12.75" customHeight="1">
      <c r="A70" s="299"/>
      <c r="B70" s="296"/>
      <c r="C70" s="297"/>
      <c r="D70" s="298"/>
      <c r="E70" s="161" t="s">
        <v>502</v>
      </c>
      <c r="F70" s="174"/>
    </row>
    <row r="71" spans="1:6" ht="12.75" customHeight="1">
      <c r="A71" s="184"/>
      <c r="B71" s="171"/>
      <c r="C71" s="172"/>
      <c r="D71" s="173"/>
      <c r="E71" s="286" t="s">
        <v>503</v>
      </c>
      <c r="F71" s="174"/>
    </row>
    <row r="72" spans="1:6" ht="6.75" customHeight="1">
      <c r="A72" s="184"/>
      <c r="B72" s="171"/>
      <c r="C72" s="172"/>
      <c r="D72" s="173"/>
      <c r="E72" s="161"/>
      <c r="F72" s="174"/>
    </row>
    <row r="73" spans="1:6" ht="12.75" customHeight="1">
      <c r="A73" s="299">
        <v>19</v>
      </c>
      <c r="B73" s="296" t="s">
        <v>196</v>
      </c>
      <c r="C73" s="297"/>
      <c r="D73" s="298"/>
      <c r="E73" s="161" t="s">
        <v>194</v>
      </c>
      <c r="F73" s="174" t="s">
        <v>197</v>
      </c>
    </row>
    <row r="74" spans="1:6" ht="12.75" customHeight="1">
      <c r="A74" s="299"/>
      <c r="B74" s="296"/>
      <c r="C74" s="297"/>
      <c r="D74" s="298"/>
      <c r="E74" s="161" t="s">
        <v>198</v>
      </c>
      <c r="F74" s="174"/>
    </row>
    <row r="75" spans="1:6" ht="12.75" customHeight="1">
      <c r="A75" s="184"/>
      <c r="B75" s="171"/>
      <c r="C75" s="172"/>
      <c r="D75" s="173"/>
      <c r="E75" s="162" t="s">
        <v>199</v>
      </c>
      <c r="F75" s="174"/>
    </row>
    <row r="76" spans="1:6" ht="3" customHeight="1">
      <c r="A76" s="184"/>
      <c r="B76" s="171"/>
      <c r="C76" s="172"/>
      <c r="D76" s="173"/>
      <c r="E76" s="161"/>
      <c r="F76" s="174"/>
    </row>
    <row r="77" spans="1:6" ht="12.75" customHeight="1">
      <c r="A77" s="299">
        <v>20</v>
      </c>
      <c r="B77" s="296" t="s">
        <v>200</v>
      </c>
      <c r="C77" s="297"/>
      <c r="D77" s="298"/>
      <c r="E77" s="161" t="s">
        <v>400</v>
      </c>
      <c r="F77" s="174" t="s">
        <v>403</v>
      </c>
    </row>
    <row r="78" spans="1:6" ht="12.75" customHeight="1">
      <c r="A78" s="299"/>
      <c r="B78" s="296"/>
      <c r="C78" s="297"/>
      <c r="D78" s="298"/>
      <c r="E78" s="161" t="s">
        <v>401</v>
      </c>
      <c r="F78" s="174"/>
    </row>
    <row r="79" spans="1:6" ht="12.75" customHeight="1">
      <c r="A79" s="184"/>
      <c r="B79" s="171"/>
      <c r="C79" s="172"/>
      <c r="D79" s="173"/>
      <c r="E79" s="162" t="s">
        <v>402</v>
      </c>
      <c r="F79" s="174"/>
    </row>
    <row r="80" spans="1:6" ht="5.25" customHeight="1">
      <c r="A80" s="184"/>
      <c r="B80" s="171"/>
      <c r="C80" s="172"/>
      <c r="D80" s="173"/>
      <c r="E80" s="161"/>
      <c r="F80" s="174"/>
    </row>
    <row r="81" spans="1:6" ht="12.75" customHeight="1">
      <c r="A81" s="299">
        <v>21</v>
      </c>
      <c r="B81" s="296" t="s">
        <v>201</v>
      </c>
      <c r="C81" s="297"/>
      <c r="D81" s="298"/>
      <c r="E81" s="161" t="s">
        <v>404</v>
      </c>
      <c r="F81" s="174" t="s">
        <v>407</v>
      </c>
    </row>
    <row r="82" spans="1:6" ht="12.75" customHeight="1">
      <c r="A82" s="299"/>
      <c r="B82" s="296"/>
      <c r="C82" s="297"/>
      <c r="D82" s="298"/>
      <c r="E82" s="161" t="s">
        <v>405</v>
      </c>
      <c r="F82" s="174"/>
    </row>
    <row r="83" spans="1:6" ht="12.75" customHeight="1">
      <c r="A83" s="184"/>
      <c r="B83" s="171"/>
      <c r="C83" s="172"/>
      <c r="D83" s="173"/>
      <c r="E83" s="162" t="s">
        <v>406</v>
      </c>
      <c r="F83" s="174"/>
    </row>
    <row r="84" spans="1:6" ht="6" customHeight="1">
      <c r="A84" s="184"/>
      <c r="B84" s="171"/>
      <c r="C84" s="172"/>
      <c r="D84" s="173"/>
      <c r="E84" s="161"/>
      <c r="F84" s="174"/>
    </row>
    <row r="85" spans="1:6" ht="12.75" customHeight="1">
      <c r="A85" s="299">
        <v>22</v>
      </c>
      <c r="B85" s="296" t="s">
        <v>202</v>
      </c>
      <c r="C85" s="297"/>
      <c r="D85" s="298"/>
      <c r="E85" s="161" t="s">
        <v>213</v>
      </c>
      <c r="F85" s="174" t="s">
        <v>212</v>
      </c>
    </row>
    <row r="86" spans="1:6" ht="12.75" customHeight="1">
      <c r="A86" s="299"/>
      <c r="B86" s="296"/>
      <c r="C86" s="297"/>
      <c r="D86" s="298"/>
      <c r="E86" s="161" t="s">
        <v>408</v>
      </c>
      <c r="F86" s="174"/>
    </row>
    <row r="87" spans="1:6" ht="12.75" customHeight="1">
      <c r="A87" s="184"/>
      <c r="B87" s="171"/>
      <c r="C87" s="172"/>
      <c r="D87" s="173"/>
      <c r="E87" s="162" t="s">
        <v>409</v>
      </c>
      <c r="F87" s="174"/>
    </row>
    <row r="88" spans="1:6" ht="6.75" customHeight="1">
      <c r="A88" s="184"/>
      <c r="B88" s="171"/>
      <c r="C88" s="172"/>
      <c r="D88" s="173"/>
      <c r="E88" s="161"/>
      <c r="F88" s="174"/>
    </row>
    <row r="89" spans="1:6" ht="12.75" customHeight="1">
      <c r="A89" s="299">
        <v>23</v>
      </c>
      <c r="B89" s="296" t="s">
        <v>203</v>
      </c>
      <c r="C89" s="297"/>
      <c r="D89" s="298"/>
      <c r="E89" s="161" t="s">
        <v>204</v>
      </c>
      <c r="F89" s="174" t="s">
        <v>411</v>
      </c>
    </row>
    <row r="90" spans="1:6" ht="12.75" customHeight="1">
      <c r="A90" s="299"/>
      <c r="B90" s="296"/>
      <c r="C90" s="297"/>
      <c r="D90" s="298"/>
      <c r="E90" s="161" t="s">
        <v>410</v>
      </c>
      <c r="F90" s="174"/>
    </row>
    <row r="91" spans="1:6" ht="12.75" customHeight="1">
      <c r="A91" s="184"/>
      <c r="B91" s="171"/>
      <c r="C91" s="172"/>
      <c r="D91" s="173"/>
      <c r="E91" s="162" t="s">
        <v>205</v>
      </c>
      <c r="F91" s="174"/>
    </row>
    <row r="92" spans="1:6" ht="5.25" customHeight="1">
      <c r="A92" s="184"/>
      <c r="B92" s="171"/>
      <c r="C92" s="172"/>
      <c r="D92" s="173"/>
      <c r="E92" s="161"/>
      <c r="F92" s="174"/>
    </row>
    <row r="93" spans="1:6" ht="12.75" customHeight="1">
      <c r="A93" s="299">
        <v>24</v>
      </c>
      <c r="B93" s="296" t="s">
        <v>206</v>
      </c>
      <c r="C93" s="297"/>
      <c r="D93" s="298"/>
      <c r="E93" s="161" t="s">
        <v>208</v>
      </c>
      <c r="F93" s="174" t="s">
        <v>207</v>
      </c>
    </row>
    <row r="94" spans="1:6" ht="12.75" customHeight="1">
      <c r="A94" s="299"/>
      <c r="B94" s="296"/>
      <c r="C94" s="297"/>
      <c r="D94" s="298"/>
      <c r="E94" s="161" t="s">
        <v>209</v>
      </c>
      <c r="F94" s="174"/>
    </row>
    <row r="95" spans="1:6" ht="12.75" customHeight="1">
      <c r="A95" s="184"/>
      <c r="B95" s="171"/>
      <c r="C95" s="172"/>
      <c r="D95" s="173"/>
      <c r="E95" s="162" t="s">
        <v>210</v>
      </c>
      <c r="F95" s="174"/>
    </row>
    <row r="96" spans="1:6" ht="6" customHeight="1">
      <c r="A96" s="184"/>
      <c r="B96" s="171"/>
      <c r="C96" s="172"/>
      <c r="D96" s="173"/>
      <c r="E96" s="161"/>
      <c r="F96" s="174"/>
    </row>
    <row r="97" spans="1:6" ht="12.75" customHeight="1">
      <c r="A97" s="299">
        <v>25</v>
      </c>
      <c r="B97" s="300" t="s">
        <v>211</v>
      </c>
      <c r="C97" s="301"/>
      <c r="D97" s="302"/>
      <c r="E97" s="161" t="s">
        <v>213</v>
      </c>
      <c r="F97" s="174" t="s">
        <v>212</v>
      </c>
    </row>
    <row r="98" spans="1:6" ht="12.75" customHeight="1">
      <c r="A98" s="299"/>
      <c r="B98" s="300"/>
      <c r="C98" s="301"/>
      <c r="D98" s="302"/>
      <c r="E98" s="161" t="s">
        <v>214</v>
      </c>
      <c r="F98" s="174"/>
    </row>
    <row r="99" spans="1:6" ht="12.75" customHeight="1">
      <c r="A99" s="184"/>
      <c r="B99" s="171"/>
      <c r="C99" s="172"/>
      <c r="D99" s="173"/>
      <c r="E99" s="162" t="s">
        <v>215</v>
      </c>
      <c r="F99" s="174"/>
    </row>
    <row r="100" spans="1:6" ht="5.25" customHeight="1">
      <c r="A100" s="184"/>
      <c r="B100" s="171"/>
      <c r="C100" s="172"/>
      <c r="D100" s="173"/>
      <c r="E100" s="161"/>
      <c r="F100" s="174"/>
    </row>
    <row r="101" spans="1:6" ht="12.75" customHeight="1">
      <c r="A101" s="299">
        <v>26</v>
      </c>
      <c r="B101" s="296" t="s">
        <v>216</v>
      </c>
      <c r="C101" s="297"/>
      <c r="D101" s="298"/>
      <c r="E101" s="161" t="s">
        <v>218</v>
      </c>
      <c r="F101" s="174" t="s">
        <v>217</v>
      </c>
    </row>
    <row r="102" spans="1:6" ht="12.75" customHeight="1">
      <c r="A102" s="299"/>
      <c r="B102" s="296"/>
      <c r="C102" s="297"/>
      <c r="D102" s="298"/>
      <c r="E102" s="161" t="s">
        <v>219</v>
      </c>
      <c r="F102" s="174"/>
    </row>
    <row r="103" spans="1:6" ht="12.75" customHeight="1">
      <c r="A103" s="184"/>
      <c r="B103" s="171"/>
      <c r="C103" s="172"/>
      <c r="D103" s="173"/>
      <c r="E103" s="162" t="s">
        <v>220</v>
      </c>
      <c r="F103" s="277"/>
    </row>
    <row r="104" spans="1:6" ht="6" customHeight="1">
      <c r="A104" s="271"/>
      <c r="B104" s="176"/>
      <c r="C104" s="176"/>
      <c r="D104" s="173"/>
      <c r="E104" s="161"/>
      <c r="F104" s="270"/>
    </row>
    <row r="105" spans="1:6" ht="12.75">
      <c r="A105" s="271">
        <v>27</v>
      </c>
      <c r="B105" s="175" t="s">
        <v>440</v>
      </c>
      <c r="C105" s="176"/>
      <c r="D105" s="273"/>
      <c r="E105" s="276" t="s">
        <v>441</v>
      </c>
      <c r="F105" s="273" t="s">
        <v>442</v>
      </c>
    </row>
    <row r="106" spans="1:6" ht="5.25" customHeight="1">
      <c r="A106" s="271"/>
      <c r="B106" s="175"/>
      <c r="C106" s="176"/>
      <c r="D106" s="273"/>
      <c r="E106" s="276"/>
      <c r="F106" s="273"/>
    </row>
    <row r="107" spans="1:6" ht="14.25" customHeight="1">
      <c r="A107" s="271">
        <v>28</v>
      </c>
      <c r="B107" s="296" t="s">
        <v>457</v>
      </c>
      <c r="C107" s="297"/>
      <c r="D107" s="298"/>
      <c r="E107" s="276" t="s">
        <v>456</v>
      </c>
      <c r="F107" s="273" t="s">
        <v>455</v>
      </c>
    </row>
    <row r="108" spans="1:6" ht="12.75">
      <c r="A108" s="271"/>
      <c r="B108" s="296"/>
      <c r="C108" s="297"/>
      <c r="D108" s="298"/>
      <c r="E108" s="276"/>
      <c r="F108" s="273"/>
    </row>
    <row r="109" spans="1:6" ht="12.75">
      <c r="A109" s="275"/>
      <c r="B109" s="17"/>
      <c r="C109" s="82"/>
      <c r="D109" s="275"/>
      <c r="E109" s="278"/>
      <c r="F109" s="273"/>
    </row>
    <row r="110" spans="1:6" ht="12.75">
      <c r="A110" s="279">
        <v>29</v>
      </c>
      <c r="B110" s="296" t="s">
        <v>458</v>
      </c>
      <c r="C110" s="297"/>
      <c r="D110" s="298"/>
      <c r="E110" s="278" t="s">
        <v>462</v>
      </c>
      <c r="F110" s="273" t="s">
        <v>459</v>
      </c>
    </row>
    <row r="111" spans="1:6" ht="12.75">
      <c r="A111" s="17"/>
      <c r="B111" s="296"/>
      <c r="C111" s="297"/>
      <c r="D111" s="298"/>
      <c r="F111" s="186"/>
    </row>
    <row r="112" spans="1:6" ht="4.5" customHeight="1">
      <c r="A112" s="273"/>
      <c r="B112" s="175"/>
      <c r="C112" s="176"/>
      <c r="D112" s="273"/>
      <c r="E112" s="11"/>
      <c r="F112" s="186"/>
    </row>
    <row r="113" spans="1:6" ht="12.75">
      <c r="A113" s="271">
        <v>30</v>
      </c>
      <c r="B113" s="296" t="s">
        <v>460</v>
      </c>
      <c r="C113" s="297"/>
      <c r="D113" s="298"/>
      <c r="E113" s="278" t="s">
        <v>463</v>
      </c>
      <c r="F113" s="186" t="s">
        <v>461</v>
      </c>
    </row>
    <row r="114" spans="1:6" ht="11.25" customHeight="1">
      <c r="A114" s="273"/>
      <c r="B114" s="296"/>
      <c r="C114" s="297"/>
      <c r="D114" s="298"/>
      <c r="E114" s="188"/>
      <c r="F114" s="273"/>
    </row>
    <row r="115" spans="2:6" ht="12.75">
      <c r="B115" s="296" t="s">
        <v>465</v>
      </c>
      <c r="C115" s="297"/>
      <c r="D115" s="298"/>
      <c r="E115" s="278" t="s">
        <v>466</v>
      </c>
      <c r="F115" s="273" t="s">
        <v>464</v>
      </c>
    </row>
    <row r="116" spans="1:6" ht="12.75">
      <c r="A116" s="280">
        <v>31</v>
      </c>
      <c r="B116" s="296"/>
      <c r="C116" s="297"/>
      <c r="D116" s="298"/>
      <c r="E116" s="9"/>
      <c r="F116" s="274"/>
    </row>
    <row r="117" spans="1:6" ht="12.75">
      <c r="A117" s="275"/>
      <c r="B117" s="175"/>
      <c r="C117" s="272"/>
      <c r="D117" s="275"/>
      <c r="E117" s="283"/>
      <c r="F117" s="281"/>
    </row>
    <row r="118" spans="1:6" ht="12.75">
      <c r="A118" s="271">
        <v>32</v>
      </c>
      <c r="B118" s="296" t="s">
        <v>467</v>
      </c>
      <c r="C118" s="297"/>
      <c r="D118" s="298"/>
      <c r="E118" s="284" t="s">
        <v>468</v>
      </c>
      <c r="F118" s="274" t="s">
        <v>469</v>
      </c>
    </row>
    <row r="119" spans="1:6" ht="8.25" customHeight="1">
      <c r="A119" s="11"/>
      <c r="B119" s="297"/>
      <c r="C119" s="297"/>
      <c r="D119" s="298"/>
      <c r="E119" s="280"/>
      <c r="F119" s="282"/>
    </row>
    <row r="120" spans="1:6" ht="12.75">
      <c r="A120" s="11"/>
      <c r="B120" s="26"/>
      <c r="C120" s="10"/>
      <c r="D120" s="11"/>
      <c r="E120" s="285"/>
      <c r="F120" s="11"/>
    </row>
    <row r="121" spans="1:6" ht="12.75">
      <c r="A121" s="154">
        <v>33</v>
      </c>
      <c r="B121" s="296" t="s">
        <v>470</v>
      </c>
      <c r="C121" s="297"/>
      <c r="D121" s="298"/>
      <c r="E121" s="284" t="s">
        <v>471</v>
      </c>
      <c r="F121" s="273" t="s">
        <v>472</v>
      </c>
    </row>
    <row r="122" spans="1:6" ht="12.75">
      <c r="A122" s="154"/>
      <c r="B122" s="296"/>
      <c r="C122" s="297"/>
      <c r="D122" s="298"/>
      <c r="E122" s="30"/>
      <c r="F122" s="11"/>
    </row>
    <row r="123" spans="1:6" ht="12.75">
      <c r="A123" s="287"/>
      <c r="B123" s="175"/>
      <c r="C123" s="272"/>
      <c r="D123" s="275"/>
      <c r="E123" s="284"/>
      <c r="F123" s="30"/>
    </row>
    <row r="124" spans="1:6" ht="12.75">
      <c r="A124" s="271">
        <v>34</v>
      </c>
      <c r="B124" s="296" t="s">
        <v>473</v>
      </c>
      <c r="C124" s="297"/>
      <c r="D124" s="298"/>
      <c r="E124" s="284" t="s">
        <v>474</v>
      </c>
      <c r="F124" s="186" t="s">
        <v>475</v>
      </c>
    </row>
    <row r="125" spans="1:6" ht="12.75">
      <c r="A125" s="154"/>
      <c r="B125" s="296"/>
      <c r="C125" s="297"/>
      <c r="D125" s="298"/>
      <c r="E125" s="30"/>
      <c r="F125" s="30"/>
    </row>
    <row r="126" spans="1:6" ht="12.75">
      <c r="A126" s="154"/>
      <c r="B126" s="26"/>
      <c r="C126" s="10"/>
      <c r="D126" s="11"/>
      <c r="E126" s="30"/>
      <c r="F126" s="30"/>
    </row>
    <row r="127" spans="1:6" ht="12.75">
      <c r="A127" s="154">
        <v>35</v>
      </c>
      <c r="B127" s="296" t="s">
        <v>476</v>
      </c>
      <c r="C127" s="297"/>
      <c r="D127" s="298"/>
      <c r="E127" s="284" t="s">
        <v>477</v>
      </c>
      <c r="F127" s="186" t="s">
        <v>478</v>
      </c>
    </row>
    <row r="128" spans="1:6" ht="12.75">
      <c r="A128" s="154"/>
      <c r="B128" s="296"/>
      <c r="C128" s="297"/>
      <c r="D128" s="298"/>
      <c r="E128" s="30"/>
      <c r="F128" s="30"/>
    </row>
    <row r="129" spans="1:6" ht="12.75">
      <c r="A129" s="154"/>
      <c r="B129" s="26"/>
      <c r="C129" s="10"/>
      <c r="D129" s="11"/>
      <c r="E129" s="30"/>
      <c r="F129" s="30"/>
    </row>
    <row r="130" spans="1:6" ht="12.75">
      <c r="A130" s="154">
        <v>36</v>
      </c>
      <c r="B130" s="296" t="s">
        <v>479</v>
      </c>
      <c r="C130" s="297"/>
      <c r="D130" s="298"/>
      <c r="E130" s="284" t="s">
        <v>480</v>
      </c>
      <c r="F130" s="186" t="s">
        <v>481</v>
      </c>
    </row>
    <row r="131" spans="1:6" ht="12.75">
      <c r="A131" s="11"/>
      <c r="B131" s="296"/>
      <c r="C131" s="297"/>
      <c r="D131" s="298"/>
      <c r="E131" s="30"/>
      <c r="F131" s="30"/>
    </row>
    <row r="132" spans="1:6" ht="12.75">
      <c r="A132" s="11"/>
      <c r="B132" s="26"/>
      <c r="C132" s="10"/>
      <c r="D132" s="11"/>
      <c r="E132" s="30"/>
      <c r="F132" s="30"/>
    </row>
    <row r="133" spans="1:6" ht="12.75">
      <c r="A133" s="154">
        <v>37</v>
      </c>
      <c r="B133" s="296" t="s">
        <v>482</v>
      </c>
      <c r="C133" s="297"/>
      <c r="D133" s="298"/>
      <c r="E133" s="284" t="s">
        <v>483</v>
      </c>
      <c r="F133" s="186" t="s">
        <v>484</v>
      </c>
    </row>
    <row r="134" spans="1:6" ht="12.75">
      <c r="A134" s="11"/>
      <c r="B134" s="296"/>
      <c r="C134" s="297"/>
      <c r="D134" s="298"/>
      <c r="E134" s="30"/>
      <c r="F134" s="30"/>
    </row>
    <row r="135" spans="1:6" ht="12.75">
      <c r="A135" s="11"/>
      <c r="B135" s="26"/>
      <c r="C135" s="10"/>
      <c r="D135" s="11"/>
      <c r="E135" s="30"/>
      <c r="F135" s="30"/>
    </row>
    <row r="136" spans="1:6" ht="12.75">
      <c r="A136" s="154">
        <v>38</v>
      </c>
      <c r="B136" s="296" t="s">
        <v>485</v>
      </c>
      <c r="C136" s="297"/>
      <c r="D136" s="298"/>
      <c r="E136" s="284" t="s">
        <v>486</v>
      </c>
      <c r="F136" s="186" t="s">
        <v>487</v>
      </c>
    </row>
    <row r="137" spans="1:6" ht="12.75">
      <c r="A137" s="11"/>
      <c r="B137" s="296"/>
      <c r="C137" s="297"/>
      <c r="D137" s="298"/>
      <c r="E137" s="30"/>
      <c r="F137" s="30"/>
    </row>
    <row r="138" spans="1:6" ht="12.75">
      <c r="A138" s="11"/>
      <c r="B138" s="26"/>
      <c r="C138" s="10"/>
      <c r="D138" s="11"/>
      <c r="E138" s="30"/>
      <c r="F138" s="30"/>
    </row>
    <row r="139" spans="1:6" ht="12.75">
      <c r="A139" s="11">
        <v>39</v>
      </c>
      <c r="B139" s="296" t="s">
        <v>488</v>
      </c>
      <c r="C139" s="297"/>
      <c r="D139" s="298"/>
      <c r="E139" s="284" t="s">
        <v>489</v>
      </c>
      <c r="F139" s="186" t="s">
        <v>490</v>
      </c>
    </row>
    <row r="140" spans="1:6" ht="12.75">
      <c r="A140" s="11"/>
      <c r="B140" s="296"/>
      <c r="C140" s="297"/>
      <c r="D140" s="298"/>
      <c r="E140" s="30"/>
      <c r="F140" s="30"/>
    </row>
    <row r="141" spans="1:6" ht="12.75">
      <c r="A141" s="11"/>
      <c r="B141" s="26"/>
      <c r="C141" s="10"/>
      <c r="D141" s="11"/>
      <c r="E141" s="30"/>
      <c r="F141" s="30"/>
    </row>
    <row r="142" spans="1:6" ht="12.75">
      <c r="A142" s="154">
        <v>40</v>
      </c>
      <c r="B142" s="296" t="s">
        <v>491</v>
      </c>
      <c r="C142" s="297"/>
      <c r="D142" s="298"/>
      <c r="E142" s="284" t="s">
        <v>492</v>
      </c>
      <c r="F142" s="186" t="s">
        <v>493</v>
      </c>
    </row>
    <row r="143" spans="1:6" ht="12.75">
      <c r="A143" s="11"/>
      <c r="B143" s="296"/>
      <c r="C143" s="297"/>
      <c r="D143" s="298"/>
      <c r="E143" s="30"/>
      <c r="F143" s="30"/>
    </row>
    <row r="144" spans="1:6" ht="12.75">
      <c r="A144" s="11"/>
      <c r="B144" s="26"/>
      <c r="C144" s="10"/>
      <c r="D144" s="11"/>
      <c r="E144" s="30"/>
      <c r="F144" s="30"/>
    </row>
    <row r="145" spans="1:6" ht="12.75">
      <c r="A145" s="11">
        <v>41</v>
      </c>
      <c r="B145" s="175" t="s">
        <v>494</v>
      </c>
      <c r="C145" s="10"/>
      <c r="D145" s="11"/>
      <c r="E145" s="284" t="s">
        <v>495</v>
      </c>
      <c r="F145" s="186" t="s">
        <v>496</v>
      </c>
    </row>
    <row r="146" spans="1:6" ht="12.75">
      <c r="A146" s="11"/>
      <c r="B146" s="26"/>
      <c r="C146" s="10"/>
      <c r="D146" s="11"/>
      <c r="E146" s="30"/>
      <c r="F146" s="30"/>
    </row>
    <row r="147" spans="1:6" ht="12.75">
      <c r="A147" s="11"/>
      <c r="B147" s="26"/>
      <c r="C147" s="10"/>
      <c r="D147" s="11"/>
      <c r="E147" s="30"/>
      <c r="F147" s="30"/>
    </row>
    <row r="148" spans="1:6" ht="12.75">
      <c r="A148" s="11">
        <v>42</v>
      </c>
      <c r="B148" s="296" t="s">
        <v>497</v>
      </c>
      <c r="C148" s="297"/>
      <c r="D148" s="298"/>
      <c r="E148" s="284" t="s">
        <v>498</v>
      </c>
      <c r="F148" s="30" t="s">
        <v>499</v>
      </c>
    </row>
    <row r="149" spans="1:6" ht="12.75">
      <c r="A149" s="11"/>
      <c r="B149" s="296"/>
      <c r="C149" s="297"/>
      <c r="D149" s="298"/>
      <c r="E149" s="30"/>
      <c r="F149" s="30"/>
    </row>
    <row r="150" spans="1:6" ht="12.75">
      <c r="A150" s="11"/>
      <c r="B150" s="26"/>
      <c r="C150" s="10"/>
      <c r="D150" s="11"/>
      <c r="E150" s="30"/>
      <c r="F150" s="30"/>
    </row>
    <row r="151" spans="1:6" ht="12.75">
      <c r="A151" s="11">
        <v>43</v>
      </c>
      <c r="B151" s="296" t="s">
        <v>504</v>
      </c>
      <c r="C151" s="297"/>
      <c r="D151" s="298"/>
      <c r="E151" s="284" t="s">
        <v>505</v>
      </c>
      <c r="F151" s="30" t="s">
        <v>506</v>
      </c>
    </row>
    <row r="152" spans="1:6" ht="12.75">
      <c r="A152" s="11"/>
      <c r="B152" s="296"/>
      <c r="C152" s="297"/>
      <c r="D152" s="298"/>
      <c r="E152" s="30"/>
      <c r="F152" s="30"/>
    </row>
    <row r="153" spans="1:6" ht="12.75">
      <c r="A153" s="11"/>
      <c r="B153" s="26"/>
      <c r="C153" s="10"/>
      <c r="D153" s="11"/>
      <c r="E153" s="30"/>
      <c r="F153" s="30"/>
    </row>
    <row r="154" spans="1:6" ht="12.75">
      <c r="A154" s="11">
        <v>44</v>
      </c>
      <c r="B154" s="296" t="s">
        <v>507</v>
      </c>
      <c r="C154" s="297"/>
      <c r="D154" s="298"/>
      <c r="E154" s="284" t="s">
        <v>508</v>
      </c>
      <c r="F154" s="30" t="s">
        <v>509</v>
      </c>
    </row>
    <row r="155" spans="1:6" ht="12.75">
      <c r="A155" s="11"/>
      <c r="B155" s="296"/>
      <c r="C155" s="297"/>
      <c r="D155" s="298"/>
      <c r="E155" s="30"/>
      <c r="F155" s="30"/>
    </row>
    <row r="156" spans="1:6" ht="12.75">
      <c r="A156" s="11"/>
      <c r="B156" s="26"/>
      <c r="C156" s="10"/>
      <c r="D156" s="11"/>
      <c r="E156" s="30"/>
      <c r="F156" s="30"/>
    </row>
    <row r="157" spans="1:6" ht="12.75">
      <c r="A157" s="11">
        <v>45</v>
      </c>
      <c r="B157" s="296" t="s">
        <v>510</v>
      </c>
      <c r="C157" s="297"/>
      <c r="D157" s="298"/>
      <c r="E157" s="284" t="s">
        <v>511</v>
      </c>
      <c r="F157" s="30" t="s">
        <v>512</v>
      </c>
    </row>
    <row r="158" spans="1:6" ht="12.75">
      <c r="A158" s="11"/>
      <c r="B158" s="296"/>
      <c r="C158" s="297"/>
      <c r="D158" s="298"/>
      <c r="E158" s="30"/>
      <c r="F158" s="30"/>
    </row>
    <row r="159" spans="1:6" ht="12.75">
      <c r="A159" s="11"/>
      <c r="B159" s="26"/>
      <c r="C159" s="10"/>
      <c r="D159" s="11"/>
      <c r="E159" s="30"/>
      <c r="F159" s="30"/>
    </row>
    <row r="160" spans="1:6" ht="12.75">
      <c r="A160" s="11">
        <v>46</v>
      </c>
      <c r="B160" s="296" t="s">
        <v>513</v>
      </c>
      <c r="C160" s="297"/>
      <c r="D160" s="298"/>
      <c r="E160" s="284" t="s">
        <v>514</v>
      </c>
      <c r="F160" s="30" t="s">
        <v>515</v>
      </c>
    </row>
    <row r="161" spans="1:6" ht="12.75">
      <c r="A161" s="11"/>
      <c r="B161" s="296"/>
      <c r="C161" s="297"/>
      <c r="D161" s="298"/>
      <c r="E161" s="30"/>
      <c r="F161" s="30"/>
    </row>
    <row r="162" spans="1:6" ht="12.75">
      <c r="A162" s="11"/>
      <c r="B162" s="26"/>
      <c r="C162" s="10"/>
      <c r="D162" s="11"/>
      <c r="E162" s="30"/>
      <c r="F162" s="30"/>
    </row>
    <row r="163" spans="1:6" ht="12.75">
      <c r="A163" s="11">
        <v>47</v>
      </c>
      <c r="B163" s="296" t="s">
        <v>516</v>
      </c>
      <c r="C163" s="297"/>
      <c r="D163" s="298"/>
      <c r="E163" s="284" t="s">
        <v>517</v>
      </c>
      <c r="F163" s="30" t="s">
        <v>518</v>
      </c>
    </row>
    <row r="164" spans="1:6" ht="12.75">
      <c r="A164" s="11"/>
      <c r="B164" s="296"/>
      <c r="C164" s="297"/>
      <c r="D164" s="298"/>
      <c r="E164" s="30"/>
      <c r="F164" s="30"/>
    </row>
    <row r="165" spans="1:6" ht="12.75">
      <c r="A165" s="11"/>
      <c r="B165" s="26"/>
      <c r="C165" s="10"/>
      <c r="D165" s="11"/>
      <c r="E165" s="30"/>
      <c r="F165" s="30"/>
    </row>
    <row r="166" spans="1:6" ht="12.75">
      <c r="A166" s="11">
        <v>48</v>
      </c>
      <c r="B166" s="296" t="s">
        <v>519</v>
      </c>
      <c r="C166" s="297"/>
      <c r="D166" s="298"/>
      <c r="E166" s="284" t="s">
        <v>520</v>
      </c>
      <c r="F166" s="30" t="s">
        <v>521</v>
      </c>
    </row>
    <row r="167" spans="1:6" ht="12.75">
      <c r="A167" s="11"/>
      <c r="B167" s="296"/>
      <c r="C167" s="297"/>
      <c r="D167" s="298"/>
      <c r="E167" s="30"/>
      <c r="F167" s="30"/>
    </row>
    <row r="168" spans="1:6" ht="12.75">
      <c r="A168" s="11"/>
      <c r="B168" s="26"/>
      <c r="C168" s="10"/>
      <c r="D168" s="11"/>
      <c r="E168" s="30"/>
      <c r="F168" s="30"/>
    </row>
    <row r="169" spans="1:6" ht="12.75">
      <c r="A169" s="11">
        <v>49</v>
      </c>
      <c r="B169" s="296" t="s">
        <v>522</v>
      </c>
      <c r="C169" s="297"/>
      <c r="D169" s="298"/>
      <c r="E169" s="284" t="s">
        <v>523</v>
      </c>
      <c r="F169" s="30" t="s">
        <v>524</v>
      </c>
    </row>
    <row r="170" spans="1:6" ht="12.75">
      <c r="A170" s="11"/>
      <c r="B170" s="296"/>
      <c r="C170" s="297"/>
      <c r="D170" s="298"/>
      <c r="E170" s="30"/>
      <c r="F170" s="30"/>
    </row>
    <row r="171" spans="1:6" ht="12.75">
      <c r="A171" s="11"/>
      <c r="B171" s="26"/>
      <c r="C171" s="10"/>
      <c r="D171" s="11"/>
      <c r="E171" s="30"/>
      <c r="F171" s="30"/>
    </row>
    <row r="172" spans="1:6" ht="12.75">
      <c r="A172" s="11">
        <v>50</v>
      </c>
      <c r="B172" s="296" t="s">
        <v>530</v>
      </c>
      <c r="C172" s="297"/>
      <c r="D172" s="298"/>
      <c r="E172" s="290" t="s">
        <v>535</v>
      </c>
      <c r="F172" s="30" t="s">
        <v>525</v>
      </c>
    </row>
    <row r="173" spans="1:6" ht="26.25" customHeight="1">
      <c r="A173" s="11"/>
      <c r="B173" s="296"/>
      <c r="C173" s="297"/>
      <c r="D173" s="298"/>
      <c r="E173" s="289" t="s">
        <v>536</v>
      </c>
      <c r="F173" s="30"/>
    </row>
    <row r="174" spans="1:6" ht="12.75">
      <c r="A174" s="11"/>
      <c r="B174" s="26"/>
      <c r="C174" s="10"/>
      <c r="D174" s="11"/>
      <c r="E174" s="30"/>
      <c r="F174" s="30"/>
    </row>
    <row r="175" spans="1:6" ht="13.5" customHeight="1">
      <c r="A175" s="11">
        <v>51</v>
      </c>
      <c r="B175" s="296" t="s">
        <v>526</v>
      </c>
      <c r="C175" s="297"/>
      <c r="D175" s="298"/>
      <c r="E175" s="291" t="s">
        <v>537</v>
      </c>
      <c r="F175" s="186" t="s">
        <v>540</v>
      </c>
    </row>
    <row r="176" spans="1:6" ht="12.75">
      <c r="A176" s="11"/>
      <c r="B176" s="296"/>
      <c r="C176" s="297"/>
      <c r="D176" s="298"/>
      <c r="E176" s="292" t="s">
        <v>538</v>
      </c>
      <c r="F176" s="30"/>
    </row>
    <row r="177" spans="1:6" ht="12.75">
      <c r="A177" s="11"/>
      <c r="B177" s="180"/>
      <c r="C177" s="182"/>
      <c r="D177" s="183"/>
      <c r="E177" s="292" t="s">
        <v>539</v>
      </c>
      <c r="F177" s="30"/>
    </row>
    <row r="178" spans="1:6" ht="12.75">
      <c r="A178" s="11"/>
      <c r="B178" s="26"/>
      <c r="C178" s="10"/>
      <c r="D178" s="11"/>
      <c r="E178" s="30"/>
      <c r="F178" s="30"/>
    </row>
    <row r="179" spans="1:6" ht="14.25">
      <c r="A179" s="11">
        <v>52</v>
      </c>
      <c r="B179" s="296" t="s">
        <v>527</v>
      </c>
      <c r="C179" s="297"/>
      <c r="D179" s="298"/>
      <c r="E179" s="288" t="s">
        <v>531</v>
      </c>
      <c r="F179" s="186" t="s">
        <v>533</v>
      </c>
    </row>
    <row r="180" spans="1:6" ht="14.25">
      <c r="A180" s="11"/>
      <c r="B180" s="296"/>
      <c r="C180" s="297"/>
      <c r="D180" s="298"/>
      <c r="E180" s="186" t="s">
        <v>532</v>
      </c>
      <c r="F180" s="293"/>
    </row>
    <row r="181" spans="1:6" ht="12.75">
      <c r="A181" s="16"/>
      <c r="B181" s="14"/>
      <c r="C181" s="15"/>
      <c r="D181" s="16"/>
      <c r="E181" s="294" t="s">
        <v>534</v>
      </c>
      <c r="F181" s="32"/>
    </row>
    <row r="187" spans="1:5" ht="12.75">
      <c r="A187" s="18" t="s">
        <v>2</v>
      </c>
      <c r="B187" s="17"/>
      <c r="C187" s="82" t="s">
        <v>3</v>
      </c>
      <c r="D187" s="18" t="s">
        <v>32</v>
      </c>
      <c r="E187" s="189"/>
    </row>
    <row r="188" spans="1:5" ht="12.75">
      <c r="A188" s="17" t="s">
        <v>4</v>
      </c>
      <c r="B188" s="17"/>
      <c r="C188" s="82" t="s">
        <v>3</v>
      </c>
      <c r="D188" s="17" t="s">
        <v>113</v>
      </c>
      <c r="E188" s="189"/>
    </row>
  </sheetData>
  <sheetProtection/>
  <mergeCells count="79">
    <mergeCell ref="B4:D4"/>
    <mergeCell ref="A6:A7"/>
    <mergeCell ref="B6:D7"/>
    <mergeCell ref="A9:A10"/>
    <mergeCell ref="B9:D11"/>
    <mergeCell ref="A12:A13"/>
    <mergeCell ref="B12:D13"/>
    <mergeCell ref="A15:A16"/>
    <mergeCell ref="B15:D16"/>
    <mergeCell ref="A18:A19"/>
    <mergeCell ref="B18:D19"/>
    <mergeCell ref="A21:A22"/>
    <mergeCell ref="B21:D22"/>
    <mergeCell ref="A24:A25"/>
    <mergeCell ref="B24:D25"/>
    <mergeCell ref="A27:A29"/>
    <mergeCell ref="B27:D29"/>
    <mergeCell ref="A31:A32"/>
    <mergeCell ref="B31:D32"/>
    <mergeCell ref="A35:A36"/>
    <mergeCell ref="B35:D36"/>
    <mergeCell ref="A39:A41"/>
    <mergeCell ref="A43:A46"/>
    <mergeCell ref="B43:D46"/>
    <mergeCell ref="B39:D39"/>
    <mergeCell ref="B40:D40"/>
    <mergeCell ref="B41:D41"/>
    <mergeCell ref="A60:A63"/>
    <mergeCell ref="B60:D63"/>
    <mergeCell ref="A47:A50"/>
    <mergeCell ref="B47:D50"/>
    <mergeCell ref="A52:A53"/>
    <mergeCell ref="B52:D53"/>
    <mergeCell ref="A56:A59"/>
    <mergeCell ref="B56:D59"/>
    <mergeCell ref="B65:D66"/>
    <mergeCell ref="A65:A66"/>
    <mergeCell ref="A69:A70"/>
    <mergeCell ref="B69:D70"/>
    <mergeCell ref="A73:A74"/>
    <mergeCell ref="B73:D74"/>
    <mergeCell ref="A77:A78"/>
    <mergeCell ref="B77:D78"/>
    <mergeCell ref="A81:A82"/>
    <mergeCell ref="B81:D82"/>
    <mergeCell ref="A85:A86"/>
    <mergeCell ref="B85:D86"/>
    <mergeCell ref="A101:A102"/>
    <mergeCell ref="B101:D102"/>
    <mergeCell ref="A89:A90"/>
    <mergeCell ref="B89:D90"/>
    <mergeCell ref="A93:A94"/>
    <mergeCell ref="B93:D94"/>
    <mergeCell ref="A97:A98"/>
    <mergeCell ref="B97:D98"/>
    <mergeCell ref="B172:D173"/>
    <mergeCell ref="B175:D176"/>
    <mergeCell ref="B179:D180"/>
    <mergeCell ref="B115:D116"/>
    <mergeCell ref="B118:D119"/>
    <mergeCell ref="B121:D122"/>
    <mergeCell ref="B124:D125"/>
    <mergeCell ref="B142:D143"/>
    <mergeCell ref="B148:D149"/>
    <mergeCell ref="B151:D152"/>
    <mergeCell ref="B154:D155"/>
    <mergeCell ref="B107:D108"/>
    <mergeCell ref="B110:D111"/>
    <mergeCell ref="B113:D114"/>
    <mergeCell ref="B157:D158"/>
    <mergeCell ref="B160:D161"/>
    <mergeCell ref="B163:D164"/>
    <mergeCell ref="B166:D167"/>
    <mergeCell ref="B127:D128"/>
    <mergeCell ref="B169:D170"/>
    <mergeCell ref="B130:D131"/>
    <mergeCell ref="B133:D134"/>
    <mergeCell ref="B136:D137"/>
    <mergeCell ref="B139:D140"/>
  </mergeCells>
  <hyperlinks>
    <hyperlink ref="E41" r:id="rId1" display="E.ketut.sutapa@triatma-mapindo.ac.id"/>
    <hyperlink ref="E75" r:id="rId2" display="E.made.dila@stregis.com"/>
    <hyperlink ref="E79" r:id="rId3" display="E.darsana.bppa@gmail.com"/>
    <hyperlink ref="E83" r:id="rId4" display="E.dion.satvika@yahoo.com"/>
    <hyperlink ref="E87" r:id="rId5" display="E.suasta@balidynasty.com"/>
    <hyperlink ref="E91" r:id="rId6" display="E.sugitawyn@yahoo.com"/>
    <hyperlink ref="E95" r:id="rId7" display="E.shaza_sarjana@yahoo.com/ssarjana@alilahotels.com"/>
    <hyperlink ref="E99" r:id="rId8" display="E.kt.darma@gmail.com"/>
    <hyperlink ref="E103" r:id="rId9" display="E.hcmabali@gmail.com"/>
    <hyperlink ref="E71" r:id="rId10" display="E.chairmaninfo@balihotelsassociation.com"/>
  </hyperlinks>
  <printOptions/>
  <pageMargins left="0.59" right="0.34" top="0.75" bottom="1.6" header="0.5" footer="0.5"/>
  <pageSetup horizontalDpi="300" verticalDpi="300" orientation="portrait" scale="75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1">
      <pane ySplit="7" topLeftCell="A56" activePane="bottomLeft" state="frozen"/>
      <selection pane="topLeft" activeCell="A1" sqref="A1"/>
      <selection pane="bottomLeft" activeCell="K53" sqref="K53"/>
    </sheetView>
  </sheetViews>
  <sheetFormatPr defaultColWidth="9.140625" defaultRowHeight="12.75"/>
  <cols>
    <col min="1" max="1" width="10.28125" style="0" customWidth="1"/>
    <col min="2" max="2" width="1.8515625" style="0" customWidth="1"/>
    <col min="3" max="3" width="2.140625" style="0" customWidth="1"/>
    <col min="4" max="4" width="17.57421875" style="0" customWidth="1"/>
    <col min="5" max="5" width="1.7109375" style="0" customWidth="1"/>
    <col min="6" max="6" width="16.00390625" style="0" customWidth="1"/>
    <col min="7" max="7" width="1.1484375" style="0" customWidth="1"/>
    <col min="8" max="8" width="14.57421875" style="0" customWidth="1"/>
    <col min="9" max="9" width="1.1484375" style="0" customWidth="1"/>
    <col min="10" max="10" width="14.00390625" style="0" customWidth="1"/>
    <col min="12" max="12" width="19.140625" style="0" bestFit="1" customWidth="1"/>
  </cols>
  <sheetData>
    <row r="1" spans="2:9" ht="12.75">
      <c r="B1" s="1" t="s">
        <v>26</v>
      </c>
      <c r="C1" s="36"/>
      <c r="D1" s="2"/>
      <c r="E1" s="2"/>
      <c r="F1" s="3"/>
      <c r="G1" s="3"/>
      <c r="H1" s="4"/>
      <c r="I1" s="4"/>
    </row>
    <row r="2" spans="1:9" ht="12.75">
      <c r="A2" s="3" t="s">
        <v>81</v>
      </c>
      <c r="B2" s="47" t="s">
        <v>426</v>
      </c>
      <c r="C2" s="7"/>
      <c r="D2" s="48"/>
      <c r="E2" s="48"/>
      <c r="F2" s="47"/>
      <c r="G2" s="47"/>
      <c r="H2" s="49"/>
      <c r="I2" s="49"/>
    </row>
    <row r="3" spans="1:9" ht="12.75">
      <c r="A3" s="1" t="s">
        <v>100</v>
      </c>
      <c r="B3" s="1" t="s">
        <v>39</v>
      </c>
      <c r="C3" s="36"/>
      <c r="D3" s="2"/>
      <c r="E3" s="2"/>
      <c r="F3" s="1"/>
      <c r="G3" s="1"/>
      <c r="H3" s="4"/>
      <c r="I3" s="4"/>
    </row>
    <row r="4" spans="2:9" ht="12.75">
      <c r="B4" s="1" t="s">
        <v>541</v>
      </c>
      <c r="C4" s="36"/>
      <c r="D4" s="2"/>
      <c r="E4" s="2"/>
      <c r="F4" s="1"/>
      <c r="G4" s="1"/>
      <c r="H4" s="4"/>
      <c r="I4" s="4"/>
    </row>
    <row r="5" ht="9.75" customHeight="1"/>
    <row r="6" spans="1:10" ht="12.75">
      <c r="A6" s="309" t="s">
        <v>0</v>
      </c>
      <c r="B6" s="307" t="s">
        <v>82</v>
      </c>
      <c r="C6" s="308"/>
      <c r="D6" s="308"/>
      <c r="E6" s="308"/>
      <c r="F6" s="308"/>
      <c r="G6" s="76"/>
      <c r="H6" s="46" t="s">
        <v>23</v>
      </c>
      <c r="I6" s="57"/>
      <c r="J6" s="309" t="s">
        <v>25</v>
      </c>
    </row>
    <row r="7" spans="1:11" ht="12.75">
      <c r="A7" s="310"/>
      <c r="B7" s="6"/>
      <c r="C7" s="7"/>
      <c r="D7" s="45" t="s">
        <v>21</v>
      </c>
      <c r="E7" s="8"/>
      <c r="F7" s="44" t="s">
        <v>22</v>
      </c>
      <c r="G7" s="8"/>
      <c r="H7" s="60" t="s">
        <v>24</v>
      </c>
      <c r="I7" s="58"/>
      <c r="J7" s="310"/>
      <c r="K7" s="14"/>
    </row>
    <row r="8" spans="1:10" ht="12.75">
      <c r="A8" s="9">
        <v>1971</v>
      </c>
      <c r="B8" s="10"/>
      <c r="C8" s="10"/>
      <c r="D8" s="53">
        <v>178781</v>
      </c>
      <c r="E8" s="50"/>
      <c r="F8" s="55">
        <v>34313</v>
      </c>
      <c r="G8" s="50"/>
      <c r="H8" s="61">
        <f aca="true" t="shared" si="0" ref="H8:H35">F8/D8*100</f>
        <v>19.19275538228335</v>
      </c>
      <c r="I8" s="59"/>
      <c r="J8" s="12"/>
    </row>
    <row r="9" spans="1:10" ht="12.75">
      <c r="A9" s="9">
        <f aca="true" t="shared" si="1" ref="A9:A60">1+A8</f>
        <v>1972</v>
      </c>
      <c r="B9" s="10"/>
      <c r="C9" s="10"/>
      <c r="D9" s="53">
        <v>221195</v>
      </c>
      <c r="E9" s="50"/>
      <c r="F9" s="55">
        <v>47004</v>
      </c>
      <c r="G9" s="50"/>
      <c r="H9" s="61">
        <f t="shared" si="0"/>
        <v>21.250028255611564</v>
      </c>
      <c r="I9" s="59"/>
      <c r="J9" s="12" t="s">
        <v>52</v>
      </c>
    </row>
    <row r="10" spans="1:10" ht="12.75">
      <c r="A10" s="9">
        <f t="shared" si="1"/>
        <v>1973</v>
      </c>
      <c r="B10" s="10"/>
      <c r="C10" s="10"/>
      <c r="D10" s="53">
        <v>270303</v>
      </c>
      <c r="E10" s="50"/>
      <c r="F10" s="55">
        <v>53803</v>
      </c>
      <c r="G10" s="50"/>
      <c r="H10" s="61">
        <f t="shared" si="0"/>
        <v>19.9046995408856</v>
      </c>
      <c r="I10" s="59"/>
      <c r="J10" s="12"/>
    </row>
    <row r="11" spans="1:10" ht="12.75">
      <c r="A11" s="34" t="s">
        <v>1</v>
      </c>
      <c r="B11" s="28"/>
      <c r="C11" s="28"/>
      <c r="D11" s="54">
        <f>SUM(D8:D10)</f>
        <v>670279</v>
      </c>
      <c r="E11" s="51"/>
      <c r="F11" s="56">
        <f>SUM(F8:F10)</f>
        <v>135120</v>
      </c>
      <c r="G11" s="51"/>
      <c r="H11" s="144">
        <f t="shared" si="0"/>
        <v>20.158769706346163</v>
      </c>
      <c r="I11" s="52"/>
      <c r="J11" s="35"/>
    </row>
    <row r="12" spans="1:10" ht="12.75">
      <c r="A12" s="9">
        <f>1+A10</f>
        <v>1974</v>
      </c>
      <c r="B12" s="10"/>
      <c r="C12" s="10"/>
      <c r="D12" s="53">
        <v>313452</v>
      </c>
      <c r="E12" s="50"/>
      <c r="F12" s="55">
        <v>57456</v>
      </c>
      <c r="G12" s="50"/>
      <c r="H12" s="61">
        <f t="shared" si="0"/>
        <v>18.33007924658321</v>
      </c>
      <c r="I12" s="59"/>
      <c r="J12" s="12"/>
    </row>
    <row r="13" spans="1:12" ht="12.75">
      <c r="A13" s="9">
        <f t="shared" si="1"/>
        <v>1975</v>
      </c>
      <c r="B13" s="10"/>
      <c r="C13" s="10"/>
      <c r="D13" s="53">
        <v>366293</v>
      </c>
      <c r="E13" s="50"/>
      <c r="F13" s="55">
        <v>75790</v>
      </c>
      <c r="G13" s="50"/>
      <c r="H13" s="61">
        <f t="shared" si="0"/>
        <v>20.691086097741426</v>
      </c>
      <c r="I13" s="59"/>
      <c r="J13" s="12"/>
      <c r="L13" s="77"/>
    </row>
    <row r="14" spans="1:12" ht="12.75">
      <c r="A14" s="9">
        <f t="shared" si="1"/>
        <v>1976</v>
      </c>
      <c r="B14" s="10"/>
      <c r="C14" s="10"/>
      <c r="D14" s="53">
        <v>401237</v>
      </c>
      <c r="E14" s="50"/>
      <c r="F14" s="55">
        <v>115220</v>
      </c>
      <c r="G14" s="50"/>
      <c r="H14" s="61">
        <f t="shared" si="0"/>
        <v>28.71619516644776</v>
      </c>
      <c r="I14" s="59"/>
      <c r="J14" s="12" t="s">
        <v>53</v>
      </c>
      <c r="L14" s="77"/>
    </row>
    <row r="15" spans="1:12" ht="12.75">
      <c r="A15" s="9">
        <f t="shared" si="1"/>
        <v>1977</v>
      </c>
      <c r="B15" s="10"/>
      <c r="C15" s="10"/>
      <c r="D15" s="53">
        <v>456718</v>
      </c>
      <c r="E15" s="50"/>
      <c r="F15" s="55">
        <v>119095</v>
      </c>
      <c r="G15" s="50"/>
      <c r="H15" s="61">
        <f t="shared" si="0"/>
        <v>26.076265879601856</v>
      </c>
      <c r="I15" s="59"/>
      <c r="J15" s="73"/>
      <c r="L15" s="77"/>
    </row>
    <row r="16" spans="1:12" ht="12.75">
      <c r="A16" s="9">
        <f t="shared" si="1"/>
        <v>1978</v>
      </c>
      <c r="B16" s="10"/>
      <c r="C16" s="10"/>
      <c r="D16" s="53">
        <v>468614</v>
      </c>
      <c r="E16" s="50"/>
      <c r="F16" s="55">
        <v>133225</v>
      </c>
      <c r="G16" s="50"/>
      <c r="H16" s="61">
        <f t="shared" si="0"/>
        <v>28.42958170263799</v>
      </c>
      <c r="I16" s="59"/>
      <c r="J16" s="12"/>
      <c r="L16" s="77"/>
    </row>
    <row r="17" spans="1:12" ht="12.75">
      <c r="A17" s="34" t="s">
        <v>1</v>
      </c>
      <c r="B17" s="28"/>
      <c r="C17" s="28"/>
      <c r="D17" s="54">
        <f>SUM(D12:D16)</f>
        <v>2006314</v>
      </c>
      <c r="E17" s="51"/>
      <c r="F17" s="56">
        <f>SUM(F12:F16)</f>
        <v>500786</v>
      </c>
      <c r="G17" s="51"/>
      <c r="H17" s="144">
        <f t="shared" si="0"/>
        <v>24.9604997024394</v>
      </c>
      <c r="I17" s="52"/>
      <c r="J17" s="35"/>
      <c r="L17" s="77"/>
    </row>
    <row r="18" spans="1:10" ht="12.75">
      <c r="A18" s="9">
        <f>1+A16</f>
        <v>1979</v>
      </c>
      <c r="B18" s="10"/>
      <c r="C18" s="10"/>
      <c r="D18" s="53">
        <v>501430</v>
      </c>
      <c r="E18" s="50"/>
      <c r="F18" s="55">
        <v>120084</v>
      </c>
      <c r="G18" s="50"/>
      <c r="H18" s="61">
        <f t="shared" si="0"/>
        <v>23.948307839578806</v>
      </c>
      <c r="I18" s="59"/>
      <c r="J18" s="12"/>
    </row>
    <row r="19" spans="1:10" ht="12.75">
      <c r="A19" s="9">
        <f t="shared" si="1"/>
        <v>1980</v>
      </c>
      <c r="B19" s="10"/>
      <c r="C19" s="10"/>
      <c r="D19" s="53">
        <v>561178</v>
      </c>
      <c r="E19" s="50"/>
      <c r="F19" s="55">
        <v>146644</v>
      </c>
      <c r="G19" s="50"/>
      <c r="H19" s="61">
        <f t="shared" si="0"/>
        <v>26.13145918050957</v>
      </c>
      <c r="I19" s="59"/>
      <c r="J19" s="12"/>
    </row>
    <row r="20" spans="1:10" ht="12.75">
      <c r="A20" s="9">
        <f t="shared" si="1"/>
        <v>1981</v>
      </c>
      <c r="B20" s="10"/>
      <c r="C20" s="10"/>
      <c r="D20" s="53">
        <v>600151</v>
      </c>
      <c r="E20" s="50"/>
      <c r="F20" s="55">
        <v>158926</v>
      </c>
      <c r="G20" s="50"/>
      <c r="H20" s="61">
        <f t="shared" si="0"/>
        <v>26.481002281092593</v>
      </c>
      <c r="I20" s="59"/>
      <c r="J20" s="12" t="s">
        <v>54</v>
      </c>
    </row>
    <row r="21" spans="1:10" ht="12.75">
      <c r="A21" s="9">
        <f t="shared" si="1"/>
        <v>1982</v>
      </c>
      <c r="B21" s="10"/>
      <c r="C21" s="10"/>
      <c r="D21" s="53">
        <v>592046</v>
      </c>
      <c r="E21" s="50"/>
      <c r="F21" s="55">
        <v>152364</v>
      </c>
      <c r="G21" s="50"/>
      <c r="H21" s="61">
        <f t="shared" si="0"/>
        <v>25.735162470483715</v>
      </c>
      <c r="I21" s="59"/>
      <c r="J21" s="12"/>
    </row>
    <row r="22" spans="1:10" ht="12.75">
      <c r="A22" s="9">
        <f t="shared" si="1"/>
        <v>1983</v>
      </c>
      <c r="B22" s="10"/>
      <c r="C22" s="10"/>
      <c r="D22" s="53">
        <v>638855</v>
      </c>
      <c r="E22" s="50"/>
      <c r="F22" s="55">
        <v>170505</v>
      </c>
      <c r="G22" s="50"/>
      <c r="H22" s="61">
        <f t="shared" si="0"/>
        <v>26.68915481603807</v>
      </c>
      <c r="I22" s="59"/>
      <c r="J22" s="12"/>
    </row>
    <row r="23" spans="1:10" ht="12.75">
      <c r="A23" s="34" t="s">
        <v>1</v>
      </c>
      <c r="B23" s="28"/>
      <c r="C23" s="28"/>
      <c r="D23" s="54">
        <f>SUM(D18:D22)</f>
        <v>2893660</v>
      </c>
      <c r="E23" s="51"/>
      <c r="F23" s="56">
        <f>SUM(F18:F22)</f>
        <v>748523</v>
      </c>
      <c r="G23" s="51"/>
      <c r="H23" s="144">
        <f t="shared" si="0"/>
        <v>25.86769005342715</v>
      </c>
      <c r="I23" s="52"/>
      <c r="J23" s="35"/>
    </row>
    <row r="24" spans="1:10" ht="12.75">
      <c r="A24" s="9">
        <f>1+A22</f>
        <v>1984</v>
      </c>
      <c r="B24" s="10"/>
      <c r="C24" s="10"/>
      <c r="D24" s="53">
        <v>700910</v>
      </c>
      <c r="E24" s="50"/>
      <c r="F24" s="55">
        <v>189460</v>
      </c>
      <c r="G24" s="50"/>
      <c r="H24" s="61">
        <f t="shared" si="0"/>
        <v>27.030574538813827</v>
      </c>
      <c r="I24" s="59"/>
      <c r="J24" s="12"/>
    </row>
    <row r="25" spans="1:10" ht="12.75">
      <c r="A25" s="9">
        <f t="shared" si="1"/>
        <v>1985</v>
      </c>
      <c r="B25" s="10"/>
      <c r="C25" s="10"/>
      <c r="D25" s="53">
        <v>749351</v>
      </c>
      <c r="E25" s="50"/>
      <c r="F25" s="55">
        <v>211244</v>
      </c>
      <c r="G25" s="50"/>
      <c r="H25" s="61">
        <f t="shared" si="0"/>
        <v>28.19026063887284</v>
      </c>
      <c r="I25" s="59"/>
      <c r="J25" s="12"/>
    </row>
    <row r="26" spans="1:10" ht="12.75">
      <c r="A26" s="9">
        <f t="shared" si="1"/>
        <v>1986</v>
      </c>
      <c r="B26" s="10"/>
      <c r="C26" s="10"/>
      <c r="D26" s="53">
        <v>825035</v>
      </c>
      <c r="E26" s="50"/>
      <c r="F26" s="55">
        <v>243354</v>
      </c>
      <c r="G26" s="50"/>
      <c r="H26" s="61">
        <f t="shared" si="0"/>
        <v>29.49620319137976</v>
      </c>
      <c r="I26" s="59"/>
      <c r="J26" s="12" t="s">
        <v>55</v>
      </c>
    </row>
    <row r="27" spans="1:10" ht="12.75">
      <c r="A27" s="9">
        <f t="shared" si="1"/>
        <v>1987</v>
      </c>
      <c r="B27" s="10"/>
      <c r="C27" s="10"/>
      <c r="D27" s="53">
        <v>1060547</v>
      </c>
      <c r="E27" s="50"/>
      <c r="F27" s="55">
        <v>309294</v>
      </c>
      <c r="G27" s="50"/>
      <c r="H27" s="61">
        <f t="shared" si="0"/>
        <v>29.16362971183738</v>
      </c>
      <c r="I27" s="59"/>
      <c r="J27" s="12"/>
    </row>
    <row r="28" spans="1:10" ht="12.75">
      <c r="A28" s="9">
        <f t="shared" si="1"/>
        <v>1988</v>
      </c>
      <c r="B28" s="10"/>
      <c r="C28" s="10"/>
      <c r="D28" s="53">
        <v>1301049</v>
      </c>
      <c r="E28" s="50"/>
      <c r="F28" s="55">
        <v>360415</v>
      </c>
      <c r="G28" s="50"/>
      <c r="H28" s="61">
        <f t="shared" si="0"/>
        <v>27.701877485014016</v>
      </c>
      <c r="I28" s="59"/>
      <c r="J28" s="12"/>
    </row>
    <row r="29" spans="1:10" ht="12.75">
      <c r="A29" s="34" t="s">
        <v>1</v>
      </c>
      <c r="B29" s="28"/>
      <c r="C29" s="28"/>
      <c r="D29" s="54">
        <f>SUM(D24:D28)</f>
        <v>4636892</v>
      </c>
      <c r="E29" s="51"/>
      <c r="F29" s="56">
        <f>SUM(F24:F28)</f>
        <v>1313767</v>
      </c>
      <c r="G29" s="51"/>
      <c r="H29" s="144">
        <f t="shared" si="0"/>
        <v>28.33292213836337</v>
      </c>
      <c r="I29" s="52"/>
      <c r="J29" s="35"/>
    </row>
    <row r="30" spans="1:10" ht="12.75">
      <c r="A30" s="9">
        <f>1+A28</f>
        <v>1989</v>
      </c>
      <c r="B30" s="10"/>
      <c r="C30" s="10"/>
      <c r="D30" s="53">
        <v>1625965</v>
      </c>
      <c r="E30" s="50"/>
      <c r="F30" s="55">
        <v>436358</v>
      </c>
      <c r="G30" s="50"/>
      <c r="H30" s="61">
        <f t="shared" si="0"/>
        <v>26.83686303210709</v>
      </c>
      <c r="I30" s="59"/>
      <c r="J30" s="12"/>
    </row>
    <row r="31" spans="1:10" ht="12.75">
      <c r="A31" s="9">
        <f t="shared" si="1"/>
        <v>1990</v>
      </c>
      <c r="B31" s="10"/>
      <c r="C31" s="10"/>
      <c r="D31" s="53">
        <v>2051686</v>
      </c>
      <c r="E31" s="50"/>
      <c r="F31" s="55">
        <v>490729</v>
      </c>
      <c r="G31" s="50"/>
      <c r="H31" s="61">
        <f t="shared" si="0"/>
        <v>23.91832863313392</v>
      </c>
      <c r="I31" s="59"/>
      <c r="J31" s="12"/>
    </row>
    <row r="32" spans="1:10" ht="12.75">
      <c r="A32" s="9">
        <f t="shared" si="1"/>
        <v>1991</v>
      </c>
      <c r="B32" s="10"/>
      <c r="C32" s="10"/>
      <c r="D32" s="53">
        <v>2569870</v>
      </c>
      <c r="E32" s="50"/>
      <c r="F32" s="55">
        <v>555939</v>
      </c>
      <c r="G32" s="50"/>
      <c r="H32" s="61">
        <f t="shared" si="0"/>
        <v>21.632961978621488</v>
      </c>
      <c r="I32" s="59"/>
      <c r="J32" s="12" t="s">
        <v>56</v>
      </c>
    </row>
    <row r="33" spans="1:10" ht="12.75">
      <c r="A33" s="9">
        <f t="shared" si="1"/>
        <v>1992</v>
      </c>
      <c r="B33" s="10"/>
      <c r="C33" s="10"/>
      <c r="D33" s="53">
        <v>3060197</v>
      </c>
      <c r="E33" s="50"/>
      <c r="F33" s="55">
        <v>738533</v>
      </c>
      <c r="G33" s="50"/>
      <c r="H33" s="61">
        <f t="shared" si="0"/>
        <v>24.133511666079013</v>
      </c>
      <c r="I33" s="59"/>
      <c r="J33" s="12"/>
    </row>
    <row r="34" spans="1:10" ht="12.75">
      <c r="A34" s="9">
        <f t="shared" si="1"/>
        <v>1993</v>
      </c>
      <c r="B34" s="10"/>
      <c r="C34" s="10"/>
      <c r="D34" s="53">
        <v>3403138</v>
      </c>
      <c r="E34" s="50"/>
      <c r="F34" s="55">
        <v>885516</v>
      </c>
      <c r="G34" s="50"/>
      <c r="H34" s="61">
        <f t="shared" si="0"/>
        <v>26.020572777242652</v>
      </c>
      <c r="I34" s="59"/>
      <c r="J34" s="12"/>
    </row>
    <row r="35" spans="1:10" ht="12.75">
      <c r="A35" s="34" t="s">
        <v>1</v>
      </c>
      <c r="B35" s="28"/>
      <c r="C35" s="28"/>
      <c r="D35" s="54">
        <f>SUM(D30:D34)</f>
        <v>12710856</v>
      </c>
      <c r="E35" s="51"/>
      <c r="F35" s="56">
        <f>SUM(F30:F34)</f>
        <v>3107075</v>
      </c>
      <c r="G35" s="51"/>
      <c r="H35" s="144">
        <f t="shared" si="0"/>
        <v>24.444262447784794</v>
      </c>
      <c r="I35" s="52"/>
      <c r="J35" s="35"/>
    </row>
    <row r="36" spans="1:10" ht="12.75">
      <c r="A36" s="9">
        <f>1+A34</f>
        <v>1994</v>
      </c>
      <c r="B36" s="10"/>
      <c r="C36" s="10"/>
      <c r="D36" s="53">
        <v>4006312</v>
      </c>
      <c r="E36" s="50"/>
      <c r="F36" s="55">
        <v>1032476</v>
      </c>
      <c r="G36" s="50"/>
      <c r="H36" s="61">
        <f aca="true" t="shared" si="2" ref="H36:H47">F36/D36*100</f>
        <v>25.77123299433494</v>
      </c>
      <c r="I36" s="59"/>
      <c r="J36" s="12"/>
    </row>
    <row r="37" spans="1:10" ht="12.75">
      <c r="A37" s="9">
        <f t="shared" si="1"/>
        <v>1995</v>
      </c>
      <c r="B37" s="10"/>
      <c r="C37" s="10"/>
      <c r="D37" s="53">
        <v>4310504</v>
      </c>
      <c r="E37" s="50"/>
      <c r="F37" s="55">
        <v>1015314</v>
      </c>
      <c r="G37" s="50"/>
      <c r="H37" s="61">
        <f t="shared" si="2"/>
        <v>23.554414982563525</v>
      </c>
      <c r="I37" s="59"/>
      <c r="J37" s="12"/>
    </row>
    <row r="38" spans="1:10" ht="12.75">
      <c r="A38" s="9">
        <f t="shared" si="1"/>
        <v>1996</v>
      </c>
      <c r="B38" s="10"/>
      <c r="C38" s="10"/>
      <c r="D38" s="53">
        <v>5034472</v>
      </c>
      <c r="E38" s="50"/>
      <c r="F38" s="55">
        <v>1140988</v>
      </c>
      <c r="G38" s="50"/>
      <c r="H38" s="61">
        <f t="shared" si="2"/>
        <v>22.66350870558025</v>
      </c>
      <c r="I38" s="59"/>
      <c r="J38" s="12"/>
    </row>
    <row r="39" spans="1:10" ht="12.75">
      <c r="A39" s="9">
        <f t="shared" si="1"/>
        <v>1997</v>
      </c>
      <c r="B39" s="10"/>
      <c r="C39" s="10"/>
      <c r="D39" s="53">
        <v>5184486</v>
      </c>
      <c r="E39" s="50"/>
      <c r="F39" s="55">
        <v>1230316</v>
      </c>
      <c r="G39" s="50"/>
      <c r="H39" s="61">
        <f t="shared" si="2"/>
        <v>23.730722775603986</v>
      </c>
      <c r="I39" s="59"/>
      <c r="J39" s="12"/>
    </row>
    <row r="40" spans="1:12" ht="12.75">
      <c r="A40" s="9">
        <f t="shared" si="1"/>
        <v>1998</v>
      </c>
      <c r="B40" s="10"/>
      <c r="C40" s="10"/>
      <c r="D40" s="53">
        <v>4606416</v>
      </c>
      <c r="E40" s="50"/>
      <c r="F40" s="55">
        <v>1187153</v>
      </c>
      <c r="G40" s="50"/>
      <c r="H40" s="61">
        <f t="shared" si="2"/>
        <v>25.771727955095674</v>
      </c>
      <c r="I40" s="59"/>
      <c r="J40" s="12"/>
      <c r="L40" s="87"/>
    </row>
    <row r="41" spans="1:10" ht="12.75">
      <c r="A41" s="9">
        <f>1+A40</f>
        <v>1999</v>
      </c>
      <c r="B41" s="10"/>
      <c r="C41" s="10"/>
      <c r="D41" s="53">
        <v>4600000</v>
      </c>
      <c r="E41" s="50"/>
      <c r="F41" s="55">
        <v>1355799</v>
      </c>
      <c r="G41" s="50"/>
      <c r="H41" s="61">
        <f t="shared" si="2"/>
        <v>29.473891304347827</v>
      </c>
      <c r="I41" s="59"/>
      <c r="J41" s="40"/>
    </row>
    <row r="42" spans="1:10" ht="12.75">
      <c r="A42" s="9">
        <f t="shared" si="1"/>
        <v>2000</v>
      </c>
      <c r="B42" s="10"/>
      <c r="C42" s="10"/>
      <c r="D42" s="53">
        <v>5064217</v>
      </c>
      <c r="E42" s="50"/>
      <c r="F42" s="55">
        <v>1412839</v>
      </c>
      <c r="G42" s="50"/>
      <c r="H42" s="61">
        <f t="shared" si="2"/>
        <v>27.898468805740357</v>
      </c>
      <c r="I42" s="59"/>
      <c r="J42" s="40"/>
    </row>
    <row r="43" spans="1:10" ht="12.75">
      <c r="A43" s="9">
        <f t="shared" si="1"/>
        <v>2001</v>
      </c>
      <c r="B43" s="10"/>
      <c r="C43" s="10"/>
      <c r="D43" s="53">
        <v>5153620</v>
      </c>
      <c r="E43" s="50"/>
      <c r="F43" s="55">
        <v>1356774</v>
      </c>
      <c r="G43" s="50"/>
      <c r="H43" s="61">
        <f t="shared" si="2"/>
        <v>26.326620899484247</v>
      </c>
      <c r="I43" s="59"/>
      <c r="J43" s="12"/>
    </row>
    <row r="44" spans="1:10" ht="12.75">
      <c r="A44" s="9">
        <f t="shared" si="1"/>
        <v>2002</v>
      </c>
      <c r="B44" s="10"/>
      <c r="C44" s="10"/>
      <c r="D44" s="53">
        <v>5033400</v>
      </c>
      <c r="E44" s="50"/>
      <c r="F44" s="55">
        <v>1285844</v>
      </c>
      <c r="G44" s="50"/>
      <c r="H44" s="61">
        <f t="shared" si="2"/>
        <v>25.546231175746016</v>
      </c>
      <c r="I44" s="59"/>
      <c r="J44" s="40"/>
    </row>
    <row r="45" spans="1:10" ht="12.75">
      <c r="A45" s="9">
        <f t="shared" si="1"/>
        <v>2003</v>
      </c>
      <c r="B45" s="10"/>
      <c r="C45" s="10"/>
      <c r="D45" s="53">
        <v>4467021</v>
      </c>
      <c r="E45" s="50"/>
      <c r="F45" s="55">
        <v>993029</v>
      </c>
      <c r="G45" s="50"/>
      <c r="H45" s="61">
        <f t="shared" si="2"/>
        <v>22.23022904974031</v>
      </c>
      <c r="I45" s="59"/>
      <c r="J45" s="40"/>
    </row>
    <row r="46" spans="1:10" ht="12.75">
      <c r="A46" s="9">
        <f t="shared" si="1"/>
        <v>2004</v>
      </c>
      <c r="B46" s="10"/>
      <c r="C46" s="10"/>
      <c r="D46" s="53">
        <v>5321165</v>
      </c>
      <c r="E46" s="50"/>
      <c r="F46" s="55">
        <v>1458309</v>
      </c>
      <c r="G46" s="50"/>
      <c r="H46" s="61">
        <f t="shared" si="2"/>
        <v>27.405821845404155</v>
      </c>
      <c r="I46" s="59"/>
      <c r="J46" s="40"/>
    </row>
    <row r="47" spans="1:10" ht="12.75">
      <c r="A47" s="9">
        <f t="shared" si="1"/>
        <v>2005</v>
      </c>
      <c r="B47" s="10"/>
      <c r="C47" s="10"/>
      <c r="D47" s="53">
        <v>5002101</v>
      </c>
      <c r="E47" s="50"/>
      <c r="F47" s="55">
        <v>1386449</v>
      </c>
      <c r="G47" s="50"/>
      <c r="H47" s="61">
        <f t="shared" si="2"/>
        <v>27.71733317659919</v>
      </c>
      <c r="I47" s="59"/>
      <c r="J47" s="40"/>
    </row>
    <row r="48" spans="1:10" ht="12.75">
      <c r="A48" s="9">
        <f t="shared" si="1"/>
        <v>2006</v>
      </c>
      <c r="B48" s="10"/>
      <c r="C48" s="10"/>
      <c r="D48" s="53">
        <v>4871351</v>
      </c>
      <c r="E48" s="50"/>
      <c r="F48" s="55">
        <v>1260317</v>
      </c>
      <c r="G48" s="50"/>
      <c r="H48" s="61">
        <f aca="true" t="shared" si="3" ref="H48:H54">F48/D48*100</f>
        <v>25.87202195037886</v>
      </c>
      <c r="I48" s="59"/>
      <c r="J48" s="40"/>
    </row>
    <row r="49" spans="1:10" ht="12.75">
      <c r="A49" s="9">
        <f t="shared" si="1"/>
        <v>2007</v>
      </c>
      <c r="B49" s="10"/>
      <c r="C49" s="10"/>
      <c r="D49" s="53">
        <v>5505759</v>
      </c>
      <c r="E49" s="50"/>
      <c r="F49" s="55">
        <v>1664854</v>
      </c>
      <c r="G49" s="50"/>
      <c r="H49" s="61">
        <f t="shared" si="3"/>
        <v>30.23841036267661</v>
      </c>
      <c r="I49" s="59"/>
      <c r="J49" s="40"/>
    </row>
    <row r="50" spans="1:10" ht="12.75">
      <c r="A50" s="9">
        <f t="shared" si="1"/>
        <v>2008</v>
      </c>
      <c r="B50" s="26"/>
      <c r="C50" s="10"/>
      <c r="D50" s="53">
        <v>6234497</v>
      </c>
      <c r="E50" s="89"/>
      <c r="F50" s="55">
        <v>1968892</v>
      </c>
      <c r="G50" s="11"/>
      <c r="H50" s="67">
        <f t="shared" si="3"/>
        <v>31.580607064210632</v>
      </c>
      <c r="I50" s="11"/>
      <c r="J50" s="30"/>
    </row>
    <row r="51" spans="1:10" ht="12.75">
      <c r="A51" s="9">
        <f t="shared" si="1"/>
        <v>2009</v>
      </c>
      <c r="B51" s="10"/>
      <c r="C51" s="10"/>
      <c r="D51" s="53">
        <v>6323730</v>
      </c>
      <c r="E51" s="89"/>
      <c r="F51" s="53">
        <v>2229945</v>
      </c>
      <c r="G51" s="11"/>
      <c r="H51" s="67">
        <f t="shared" si="3"/>
        <v>35.26312793240698</v>
      </c>
      <c r="I51" s="11"/>
      <c r="J51" s="30"/>
    </row>
    <row r="52" spans="1:10" ht="12.75">
      <c r="A52" s="9">
        <f t="shared" si="1"/>
        <v>2010</v>
      </c>
      <c r="B52" s="10"/>
      <c r="C52" s="10"/>
      <c r="D52" s="53">
        <v>7002944</v>
      </c>
      <c r="E52" s="89"/>
      <c r="F52" s="53">
        <v>2493058</v>
      </c>
      <c r="G52" s="11"/>
      <c r="H52" s="97">
        <f t="shared" si="3"/>
        <v>35.600141883185124</v>
      </c>
      <c r="I52" s="11"/>
      <c r="J52" s="30"/>
    </row>
    <row r="53" spans="1:10" ht="12.75">
      <c r="A53" s="9">
        <f t="shared" si="1"/>
        <v>2011</v>
      </c>
      <c r="B53" s="10"/>
      <c r="C53" s="10"/>
      <c r="D53" s="53">
        <v>7649731</v>
      </c>
      <c r="E53" s="89"/>
      <c r="F53" s="55">
        <v>2756579</v>
      </c>
      <c r="G53" s="11"/>
      <c r="H53" s="67">
        <f t="shared" si="3"/>
        <v>36.03497953065278</v>
      </c>
      <c r="I53" s="11"/>
      <c r="J53" s="30"/>
    </row>
    <row r="54" spans="1:10" ht="12.75">
      <c r="A54" s="9">
        <f t="shared" si="1"/>
        <v>2012</v>
      </c>
      <c r="B54" s="10"/>
      <c r="C54" s="10"/>
      <c r="D54" s="53">
        <v>8044462</v>
      </c>
      <c r="E54" s="89"/>
      <c r="F54" s="55">
        <v>2892019</v>
      </c>
      <c r="G54" s="11"/>
      <c r="H54" s="67">
        <f t="shared" si="3"/>
        <v>35.95043397557227</v>
      </c>
      <c r="I54" s="11"/>
      <c r="J54" s="30"/>
    </row>
    <row r="55" spans="1:10" ht="12.75">
      <c r="A55" s="9">
        <f t="shared" si="1"/>
        <v>2013</v>
      </c>
      <c r="B55" s="10"/>
      <c r="C55" s="10"/>
      <c r="D55" s="53">
        <v>8802129</v>
      </c>
      <c r="E55" s="89"/>
      <c r="F55" s="55">
        <v>3278598</v>
      </c>
      <c r="G55" s="11"/>
      <c r="H55" s="67">
        <f aca="true" t="shared" si="4" ref="H55:H60">F55/D55*100</f>
        <v>37.24778403043173</v>
      </c>
      <c r="I55" s="11"/>
      <c r="J55" s="30"/>
    </row>
    <row r="56" spans="1:10" ht="12.75">
      <c r="A56" s="9">
        <f t="shared" si="1"/>
        <v>2014</v>
      </c>
      <c r="B56" s="10"/>
      <c r="C56" s="10"/>
      <c r="D56" s="53">
        <v>9435411</v>
      </c>
      <c r="E56" s="89"/>
      <c r="F56" s="55">
        <v>3766638</v>
      </c>
      <c r="G56" s="11"/>
      <c r="H56" s="67">
        <f t="shared" si="4"/>
        <v>39.92023240958979</v>
      </c>
      <c r="I56" s="11"/>
      <c r="J56" s="30"/>
    </row>
    <row r="57" spans="1:10" ht="12.75">
      <c r="A57" s="9">
        <f t="shared" si="1"/>
        <v>2015</v>
      </c>
      <c r="B57" s="10"/>
      <c r="C57" s="10"/>
      <c r="D57" s="53">
        <v>10406759</v>
      </c>
      <c r="E57" s="89"/>
      <c r="F57" s="55">
        <v>4001835</v>
      </c>
      <c r="G57" s="11"/>
      <c r="H57" s="67">
        <f t="shared" si="4"/>
        <v>38.45419116556845</v>
      </c>
      <c r="I57" s="11"/>
      <c r="J57" s="30"/>
    </row>
    <row r="58" spans="1:10" ht="12.75">
      <c r="A58" s="9">
        <f t="shared" si="1"/>
        <v>2016</v>
      </c>
      <c r="B58" s="10"/>
      <c r="C58" s="10"/>
      <c r="D58" s="53">
        <v>12023971</v>
      </c>
      <c r="E58" s="89"/>
      <c r="F58" s="55">
        <v>4927937</v>
      </c>
      <c r="G58" s="11"/>
      <c r="H58" s="67">
        <f t="shared" si="4"/>
        <v>40.98427216765576</v>
      </c>
      <c r="I58" s="11"/>
      <c r="J58" s="30"/>
    </row>
    <row r="59" spans="1:10" ht="12.75">
      <c r="A59" s="9">
        <f>1+A58</f>
        <v>2017</v>
      </c>
      <c r="B59" s="10"/>
      <c r="C59" s="10"/>
      <c r="D59" s="53">
        <v>14039799</v>
      </c>
      <c r="E59" s="89"/>
      <c r="F59" s="55">
        <v>5697739</v>
      </c>
      <c r="G59" s="11"/>
      <c r="H59" s="67">
        <f t="shared" si="4"/>
        <v>40.58276760229972</v>
      </c>
      <c r="I59" s="11"/>
      <c r="J59" s="30"/>
    </row>
    <row r="60" spans="1:10" ht="12.75">
      <c r="A60" s="9">
        <f t="shared" si="1"/>
        <v>2018</v>
      </c>
      <c r="B60" s="10"/>
      <c r="C60" s="10"/>
      <c r="D60" s="53">
        <v>15810305</v>
      </c>
      <c r="E60" s="89"/>
      <c r="F60" s="55">
        <v>6070473</v>
      </c>
      <c r="G60" s="11"/>
      <c r="H60" s="67">
        <f t="shared" si="4"/>
        <v>38.39567294875083</v>
      </c>
      <c r="I60" s="11"/>
      <c r="J60" s="30"/>
    </row>
    <row r="61" spans="1:10" ht="12.75">
      <c r="A61" s="9">
        <f>1+A60</f>
        <v>2019</v>
      </c>
      <c r="B61" s="10"/>
      <c r="C61" s="10"/>
      <c r="D61" s="53">
        <v>16106954</v>
      </c>
      <c r="E61" s="89"/>
      <c r="F61" s="55">
        <v>6275210</v>
      </c>
      <c r="G61" s="11"/>
      <c r="H61" s="67">
        <f>F61/D61*100</f>
        <v>38.959631970141594</v>
      </c>
      <c r="I61" s="11"/>
      <c r="J61" s="30"/>
    </row>
    <row r="62" spans="1:10" ht="12.75">
      <c r="A62" s="154">
        <v>2020</v>
      </c>
      <c r="B62" s="10"/>
      <c r="C62" s="10"/>
      <c r="D62" s="53">
        <v>4022505</v>
      </c>
      <c r="E62" s="89"/>
      <c r="F62" s="55">
        <v>1069473</v>
      </c>
      <c r="G62" s="11"/>
      <c r="H62" s="67">
        <f>F62/D62*100</f>
        <v>26.587238549113053</v>
      </c>
      <c r="I62" s="11"/>
      <c r="J62" s="30"/>
    </row>
    <row r="63" spans="1:10" ht="12.75">
      <c r="A63" s="9">
        <v>2021</v>
      </c>
      <c r="B63" s="10"/>
      <c r="C63" s="10"/>
      <c r="D63" s="53">
        <v>1557530</v>
      </c>
      <c r="E63" s="89"/>
      <c r="F63" s="55">
        <v>51</v>
      </c>
      <c r="G63" s="11"/>
      <c r="H63" s="67">
        <f>F63/D63*100</f>
        <v>0.0032744152600591965</v>
      </c>
      <c r="I63" s="11"/>
      <c r="J63" s="30"/>
    </row>
    <row r="64" spans="1:10" ht="12.75">
      <c r="A64" s="154">
        <v>2022</v>
      </c>
      <c r="B64" s="10"/>
      <c r="C64" s="10"/>
      <c r="D64" s="53">
        <v>5471277</v>
      </c>
      <c r="E64" s="89"/>
      <c r="F64" s="55">
        <v>2155747</v>
      </c>
      <c r="G64" s="11"/>
      <c r="H64" s="67">
        <f>F64/D64*100</f>
        <v>39.40116722293534</v>
      </c>
      <c r="I64" s="11"/>
      <c r="J64" s="30"/>
    </row>
    <row r="65" spans="1:10" ht="12.75">
      <c r="A65" s="152">
        <v>2023</v>
      </c>
      <c r="B65" s="15"/>
      <c r="C65" s="15"/>
      <c r="D65" s="88">
        <v>11677825</v>
      </c>
      <c r="E65" s="264"/>
      <c r="F65" s="98">
        <v>5273258</v>
      </c>
      <c r="G65" s="16"/>
      <c r="H65" s="295">
        <f>F65/D65*100</f>
        <v>45.156165638721255</v>
      </c>
      <c r="I65" s="16"/>
      <c r="J65" s="32"/>
    </row>
    <row r="66" spans="1:10" ht="12.75">
      <c r="A66" s="24"/>
      <c r="B66" s="10"/>
      <c r="C66" s="10"/>
      <c r="D66" s="53"/>
      <c r="E66" s="86"/>
      <c r="F66" s="53"/>
      <c r="G66" s="10"/>
      <c r="H66" s="97"/>
      <c r="I66" s="10"/>
      <c r="J66" s="10"/>
    </row>
    <row r="67" spans="1:12" ht="12.75">
      <c r="A67" s="103"/>
      <c r="B67" s="104"/>
      <c r="C67" s="105" t="s">
        <v>415</v>
      </c>
      <c r="D67" s="103"/>
      <c r="E67" s="103"/>
      <c r="F67" s="105"/>
      <c r="G67" s="105"/>
      <c r="H67" s="106"/>
      <c r="I67" s="106"/>
      <c r="J67" s="103"/>
      <c r="K67" s="103"/>
      <c r="L67" s="120"/>
    </row>
    <row r="68" spans="1:12" ht="12.75">
      <c r="A68" s="106" t="s">
        <v>2</v>
      </c>
      <c r="B68" s="104" t="s">
        <v>3</v>
      </c>
      <c r="C68" s="107" t="s">
        <v>418</v>
      </c>
      <c r="D68" s="103"/>
      <c r="E68" s="103"/>
      <c r="F68" s="107"/>
      <c r="G68" s="107"/>
      <c r="H68" s="103"/>
      <c r="I68" s="103"/>
      <c r="J68" s="103"/>
      <c r="K68" s="103"/>
      <c r="L68" s="149"/>
    </row>
    <row r="69" spans="1:11" ht="12.75">
      <c r="A69" s="103" t="s">
        <v>4</v>
      </c>
      <c r="B69" s="104" t="s">
        <v>3</v>
      </c>
      <c r="C69" s="105" t="s">
        <v>417</v>
      </c>
      <c r="D69" s="103"/>
      <c r="E69" s="103"/>
      <c r="F69" s="105"/>
      <c r="G69" s="105"/>
      <c r="H69" s="103"/>
      <c r="I69" s="103"/>
      <c r="J69" s="103"/>
      <c r="K69" s="103"/>
    </row>
    <row r="70" spans="1:11" ht="12.75">
      <c r="A70" s="103"/>
      <c r="B70" s="103"/>
      <c r="C70" s="105" t="s">
        <v>416</v>
      </c>
      <c r="D70" s="103"/>
      <c r="E70" s="103"/>
      <c r="F70" s="105"/>
      <c r="G70" s="105"/>
      <c r="H70" s="103"/>
      <c r="I70" s="103"/>
      <c r="J70" s="103"/>
      <c r="K70" s="103"/>
    </row>
    <row r="72" spans="1:5" ht="12.75">
      <c r="A72" s="84"/>
      <c r="C72" s="84"/>
      <c r="D72" s="84"/>
      <c r="E72" s="84"/>
    </row>
  </sheetData>
  <sheetProtection/>
  <mergeCells count="3">
    <mergeCell ref="B6:F6"/>
    <mergeCell ref="J6:J7"/>
    <mergeCell ref="A6:A7"/>
  </mergeCells>
  <printOptions horizontalCentered="1" verticalCentered="1"/>
  <pageMargins left="1.5" right="0.75" top="0.5" bottom="0.5" header="0.5" footer="0.5"/>
  <pageSetup horizontalDpi="300" verticalDpi="3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">
      <pane ySplit="6" topLeftCell="A45" activePane="bottomLeft" state="frozen"/>
      <selection pane="topLeft" activeCell="A1" sqref="A1"/>
      <selection pane="bottomLeft" activeCell="L54" sqref="L54"/>
    </sheetView>
  </sheetViews>
  <sheetFormatPr defaultColWidth="9.140625" defaultRowHeight="12.75"/>
  <cols>
    <col min="1" max="1" width="9.7109375" style="0" customWidth="1"/>
    <col min="2" max="3" width="2.57421875" style="0" customWidth="1"/>
    <col min="4" max="4" width="20.00390625" style="0" customWidth="1"/>
    <col min="5" max="5" width="1.57421875" style="0" customWidth="1"/>
    <col min="6" max="6" width="15.00390625" style="0" customWidth="1"/>
    <col min="7" max="7" width="5.28125" style="0" customWidth="1"/>
    <col min="8" max="8" width="24.7109375" style="0" bestFit="1" customWidth="1"/>
  </cols>
  <sheetData>
    <row r="1" spans="1:8" ht="12.75">
      <c r="A1" s="74" t="s">
        <v>83</v>
      </c>
      <c r="C1" s="3" t="s">
        <v>438</v>
      </c>
      <c r="D1" s="2"/>
      <c r="E1" s="2"/>
      <c r="F1" s="3"/>
      <c r="G1" s="3"/>
      <c r="H1" s="4"/>
    </row>
    <row r="2" spans="1:8" ht="12.75">
      <c r="A2" s="1" t="s">
        <v>84</v>
      </c>
      <c r="C2" s="1" t="s">
        <v>39</v>
      </c>
      <c r="D2" s="2"/>
      <c r="E2" s="2"/>
      <c r="F2" s="1"/>
      <c r="G2" s="1"/>
      <c r="H2" s="4"/>
    </row>
    <row r="3" spans="2:8" ht="12.75">
      <c r="B3" s="147"/>
      <c r="C3" s="148" t="s">
        <v>439</v>
      </c>
      <c r="D3" s="2"/>
      <c r="E3" s="2"/>
      <c r="F3" s="1"/>
      <c r="G3" s="1"/>
      <c r="H3" s="4"/>
    </row>
    <row r="4" ht="9" customHeight="1"/>
    <row r="5" spans="1:8" ht="12.75">
      <c r="A5" s="309" t="s">
        <v>0</v>
      </c>
      <c r="B5" s="317" t="s">
        <v>82</v>
      </c>
      <c r="C5" s="318"/>
      <c r="D5" s="318"/>
      <c r="E5" s="63"/>
      <c r="F5" s="311" t="s">
        <v>31</v>
      </c>
      <c r="G5" s="312"/>
      <c r="H5" s="315" t="s">
        <v>85</v>
      </c>
    </row>
    <row r="6" spans="1:8" ht="12.75">
      <c r="A6" s="310"/>
      <c r="B6" s="319"/>
      <c r="C6" s="320"/>
      <c r="D6" s="320"/>
      <c r="E6" s="64"/>
      <c r="F6" s="313"/>
      <c r="G6" s="314"/>
      <c r="H6" s="316"/>
    </row>
    <row r="7" spans="1:8" ht="12.75">
      <c r="A7" s="9">
        <v>1971</v>
      </c>
      <c r="B7" s="26"/>
      <c r="C7" s="10"/>
      <c r="D7" s="53">
        <v>34313</v>
      </c>
      <c r="E7" s="65"/>
      <c r="F7" s="67">
        <v>40.97</v>
      </c>
      <c r="G7" s="68" t="s">
        <v>24</v>
      </c>
      <c r="H7" s="43">
        <v>0.308</v>
      </c>
    </row>
    <row r="8" spans="1:8" ht="12.75">
      <c r="A8" s="9">
        <f aca="true" t="shared" si="0" ref="A8:A45">1+A7</f>
        <v>1972</v>
      </c>
      <c r="B8" s="26"/>
      <c r="C8" s="10"/>
      <c r="D8" s="53">
        <v>47004</v>
      </c>
      <c r="E8" s="65"/>
      <c r="F8" s="67">
        <v>36.99</v>
      </c>
      <c r="G8" s="68" t="s">
        <v>24</v>
      </c>
      <c r="H8" s="12" t="s">
        <v>52</v>
      </c>
    </row>
    <row r="9" spans="1:8" ht="12.75">
      <c r="A9" s="9">
        <f t="shared" si="0"/>
        <v>1973</v>
      </c>
      <c r="B9" s="26"/>
      <c r="C9" s="10"/>
      <c r="D9" s="53">
        <v>53803</v>
      </c>
      <c r="E9" s="65"/>
      <c r="F9" s="67">
        <v>14.46</v>
      </c>
      <c r="G9" s="68" t="s">
        <v>24</v>
      </c>
      <c r="H9" s="12"/>
    </row>
    <row r="10" spans="1:8" ht="12.75">
      <c r="A10" s="34" t="s">
        <v>1</v>
      </c>
      <c r="B10" s="27"/>
      <c r="C10" s="28"/>
      <c r="D10" s="54">
        <f>SUM(D7:D9)</f>
        <v>135120</v>
      </c>
      <c r="E10" s="66"/>
      <c r="F10" s="62">
        <v>52.06</v>
      </c>
      <c r="G10" s="42" t="s">
        <v>24</v>
      </c>
      <c r="H10" s="35" t="s">
        <v>86</v>
      </c>
    </row>
    <row r="11" spans="1:8" ht="12.75">
      <c r="A11" s="9">
        <f>1+A9</f>
        <v>1974</v>
      </c>
      <c r="B11" s="26"/>
      <c r="C11" s="10"/>
      <c r="D11" s="53">
        <v>57456</v>
      </c>
      <c r="E11" s="65"/>
      <c r="F11" s="67">
        <v>6.79</v>
      </c>
      <c r="G11" s="68" t="s">
        <v>24</v>
      </c>
      <c r="H11" s="12"/>
    </row>
    <row r="12" spans="1:8" ht="12.75">
      <c r="A12" s="9">
        <f t="shared" si="0"/>
        <v>1975</v>
      </c>
      <c r="B12" s="26"/>
      <c r="C12" s="10"/>
      <c r="D12" s="53">
        <v>75790</v>
      </c>
      <c r="E12" s="65"/>
      <c r="F12" s="67">
        <v>31.91</v>
      </c>
      <c r="G12" s="68" t="s">
        <v>24</v>
      </c>
      <c r="H12" s="43">
        <v>0.2121</v>
      </c>
    </row>
    <row r="13" spans="1:8" ht="12.75">
      <c r="A13" s="9">
        <f t="shared" si="0"/>
        <v>1976</v>
      </c>
      <c r="B13" s="26"/>
      <c r="C13" s="10"/>
      <c r="D13" s="53">
        <v>115220</v>
      </c>
      <c r="E13" s="65"/>
      <c r="F13" s="67">
        <v>52.03</v>
      </c>
      <c r="G13" s="68" t="s">
        <v>24</v>
      </c>
      <c r="H13" s="12" t="s">
        <v>53</v>
      </c>
    </row>
    <row r="14" spans="1:8" ht="12.75">
      <c r="A14" s="9">
        <f t="shared" si="0"/>
        <v>1977</v>
      </c>
      <c r="B14" s="26"/>
      <c r="C14" s="10"/>
      <c r="D14" s="53">
        <v>119095</v>
      </c>
      <c r="E14" s="65"/>
      <c r="F14" s="67">
        <v>3.36</v>
      </c>
      <c r="G14" s="68" t="s">
        <v>24</v>
      </c>
      <c r="H14" s="12"/>
    </row>
    <row r="15" spans="1:8" ht="12.75">
      <c r="A15" s="9">
        <f t="shared" si="0"/>
        <v>1978</v>
      </c>
      <c r="B15" s="26"/>
      <c r="C15" s="10"/>
      <c r="D15" s="53">
        <v>133225</v>
      </c>
      <c r="E15" s="65"/>
      <c r="F15" s="67">
        <v>11.96</v>
      </c>
      <c r="G15" s="68" t="s">
        <v>24</v>
      </c>
      <c r="H15" s="12"/>
    </row>
    <row r="16" spans="1:8" ht="12.75">
      <c r="A16" s="34" t="s">
        <v>1</v>
      </c>
      <c r="B16" s="27"/>
      <c r="C16" s="28"/>
      <c r="D16" s="54">
        <f>SUM(D11:D15)</f>
        <v>500786</v>
      </c>
      <c r="E16" s="66"/>
      <c r="F16" s="62">
        <v>21.21</v>
      </c>
      <c r="G16" s="42" t="s">
        <v>24</v>
      </c>
      <c r="H16" s="35" t="s">
        <v>86</v>
      </c>
    </row>
    <row r="17" spans="1:8" ht="12.75">
      <c r="A17" s="9">
        <f>1+A15</f>
        <v>1979</v>
      </c>
      <c r="B17" s="26"/>
      <c r="C17" s="10"/>
      <c r="D17" s="53">
        <v>120084</v>
      </c>
      <c r="E17" s="65"/>
      <c r="F17" s="67">
        <v>-9.86</v>
      </c>
      <c r="G17" s="68" t="s">
        <v>24</v>
      </c>
      <c r="H17" s="12"/>
    </row>
    <row r="18" spans="1:8" ht="12.75">
      <c r="A18" s="9">
        <f t="shared" si="0"/>
        <v>1980</v>
      </c>
      <c r="B18" s="26"/>
      <c r="C18" s="10"/>
      <c r="D18" s="53">
        <v>146644</v>
      </c>
      <c r="E18" s="65"/>
      <c r="F18" s="67">
        <v>22.12</v>
      </c>
      <c r="G18" s="68" t="s">
        <v>24</v>
      </c>
      <c r="H18" s="43">
        <v>0.0568</v>
      </c>
    </row>
    <row r="19" spans="1:8" ht="12.75">
      <c r="A19" s="9">
        <f t="shared" si="0"/>
        <v>1981</v>
      </c>
      <c r="B19" s="26"/>
      <c r="C19" s="10"/>
      <c r="D19" s="53">
        <v>158926</v>
      </c>
      <c r="E19" s="65"/>
      <c r="F19" s="67">
        <v>8.38</v>
      </c>
      <c r="G19" s="68" t="s">
        <v>24</v>
      </c>
      <c r="H19" s="12" t="s">
        <v>54</v>
      </c>
    </row>
    <row r="20" spans="1:8" ht="12.75">
      <c r="A20" s="9">
        <f t="shared" si="0"/>
        <v>1982</v>
      </c>
      <c r="B20" s="26"/>
      <c r="C20" s="10"/>
      <c r="D20" s="53">
        <v>152364</v>
      </c>
      <c r="E20" s="65"/>
      <c r="F20" s="67">
        <v>-4.13</v>
      </c>
      <c r="G20" s="68" t="s">
        <v>24</v>
      </c>
      <c r="H20" s="12"/>
    </row>
    <row r="21" spans="1:8" ht="12.75">
      <c r="A21" s="9">
        <f t="shared" si="0"/>
        <v>1983</v>
      </c>
      <c r="B21" s="26"/>
      <c r="C21" s="10"/>
      <c r="D21" s="53">
        <v>170505</v>
      </c>
      <c r="E21" s="65"/>
      <c r="F21" s="67">
        <v>11.91</v>
      </c>
      <c r="G21" s="68" t="s">
        <v>24</v>
      </c>
      <c r="H21" s="12"/>
    </row>
    <row r="22" spans="1:8" ht="12.75">
      <c r="A22" s="34" t="s">
        <v>1</v>
      </c>
      <c r="B22" s="27"/>
      <c r="C22" s="28"/>
      <c r="D22" s="54">
        <f>SUM(D17:D21)</f>
        <v>748523</v>
      </c>
      <c r="E22" s="66"/>
      <c r="F22" s="62">
        <v>5.68</v>
      </c>
      <c r="G22" s="42" t="s">
        <v>24</v>
      </c>
      <c r="H22" s="35" t="s">
        <v>86</v>
      </c>
    </row>
    <row r="23" spans="1:8" ht="12.75">
      <c r="A23" s="9">
        <f>1+A21</f>
        <v>1984</v>
      </c>
      <c r="B23" s="26"/>
      <c r="C23" s="10"/>
      <c r="D23" s="53">
        <v>189460</v>
      </c>
      <c r="E23" s="65"/>
      <c r="F23" s="67">
        <v>11.12</v>
      </c>
      <c r="G23" s="68" t="s">
        <v>24</v>
      </c>
      <c r="H23" s="12"/>
    </row>
    <row r="24" spans="1:8" ht="12.75">
      <c r="A24" s="9">
        <f t="shared" si="0"/>
        <v>1985</v>
      </c>
      <c r="B24" s="26"/>
      <c r="C24" s="10"/>
      <c r="D24" s="53">
        <v>211244</v>
      </c>
      <c r="E24" s="65"/>
      <c r="F24" s="67">
        <v>11.5</v>
      </c>
      <c r="G24" s="68" t="s">
        <v>24</v>
      </c>
      <c r="H24" s="43">
        <v>0.1629</v>
      </c>
    </row>
    <row r="25" spans="1:8" ht="12.75">
      <c r="A25" s="9">
        <f t="shared" si="0"/>
        <v>1986</v>
      </c>
      <c r="B25" s="26"/>
      <c r="C25" s="10"/>
      <c r="D25" s="53">
        <v>243354</v>
      </c>
      <c r="E25" s="65"/>
      <c r="F25" s="67">
        <v>15.2</v>
      </c>
      <c r="G25" s="68" t="s">
        <v>24</v>
      </c>
      <c r="H25" s="12" t="s">
        <v>55</v>
      </c>
    </row>
    <row r="26" spans="1:8" ht="12.75">
      <c r="A26" s="9">
        <f t="shared" si="0"/>
        <v>1987</v>
      </c>
      <c r="B26" s="26"/>
      <c r="C26" s="10"/>
      <c r="D26" s="53">
        <v>309294</v>
      </c>
      <c r="E26" s="65"/>
      <c r="F26" s="67">
        <v>27.1</v>
      </c>
      <c r="G26" s="68" t="s">
        <v>24</v>
      </c>
      <c r="H26" s="12"/>
    </row>
    <row r="27" spans="1:8" ht="12.75">
      <c r="A27" s="9">
        <f t="shared" si="0"/>
        <v>1988</v>
      </c>
      <c r="B27" s="26"/>
      <c r="C27" s="10"/>
      <c r="D27" s="53">
        <v>360415</v>
      </c>
      <c r="E27" s="65"/>
      <c r="F27" s="67">
        <v>16.53</v>
      </c>
      <c r="G27" s="68" t="s">
        <v>24</v>
      </c>
      <c r="H27" s="12"/>
    </row>
    <row r="28" spans="1:8" ht="12.75">
      <c r="A28" s="34" t="s">
        <v>1</v>
      </c>
      <c r="B28" s="27"/>
      <c r="C28" s="28"/>
      <c r="D28" s="54">
        <f>SUM(D23:D27)</f>
        <v>1313767</v>
      </c>
      <c r="E28" s="66"/>
      <c r="F28" s="62">
        <v>16.29</v>
      </c>
      <c r="G28" s="42" t="s">
        <v>24</v>
      </c>
      <c r="H28" s="35" t="s">
        <v>86</v>
      </c>
    </row>
    <row r="29" spans="1:8" ht="12.75">
      <c r="A29" s="9">
        <f>1+A27</f>
        <v>1989</v>
      </c>
      <c r="B29" s="26"/>
      <c r="C29" s="10"/>
      <c r="D29" s="53">
        <v>436358</v>
      </c>
      <c r="E29" s="65"/>
      <c r="F29" s="67">
        <v>21.07</v>
      </c>
      <c r="G29" s="68" t="s">
        <v>24</v>
      </c>
      <c r="H29" s="12"/>
    </row>
    <row r="30" spans="1:8" ht="12.75">
      <c r="A30" s="9">
        <f t="shared" si="0"/>
        <v>1990</v>
      </c>
      <c r="B30" s="26"/>
      <c r="C30" s="10"/>
      <c r="D30" s="53">
        <v>490729</v>
      </c>
      <c r="E30" s="65"/>
      <c r="F30" s="67">
        <v>12.46</v>
      </c>
      <c r="G30" s="68" t="s">
        <v>24</v>
      </c>
      <c r="H30" s="43">
        <v>0.1991</v>
      </c>
    </row>
    <row r="31" spans="1:8" ht="12.75">
      <c r="A31" s="9">
        <f t="shared" si="0"/>
        <v>1991</v>
      </c>
      <c r="B31" s="26"/>
      <c r="C31" s="10"/>
      <c r="D31" s="53">
        <v>555939</v>
      </c>
      <c r="E31" s="65"/>
      <c r="F31" s="67">
        <v>13.29</v>
      </c>
      <c r="G31" s="68" t="s">
        <v>24</v>
      </c>
      <c r="H31" s="12" t="s">
        <v>56</v>
      </c>
    </row>
    <row r="32" spans="1:8" ht="12.75">
      <c r="A32" s="9">
        <f t="shared" si="0"/>
        <v>1992</v>
      </c>
      <c r="B32" s="26"/>
      <c r="C32" s="10"/>
      <c r="D32" s="53">
        <v>738533</v>
      </c>
      <c r="E32" s="65"/>
      <c r="F32" s="67">
        <v>32.84</v>
      </c>
      <c r="G32" s="68" t="s">
        <v>24</v>
      </c>
      <c r="H32" s="12"/>
    </row>
    <row r="33" spans="1:8" ht="12.75">
      <c r="A33" s="9">
        <f t="shared" si="0"/>
        <v>1993</v>
      </c>
      <c r="B33" s="26"/>
      <c r="C33" s="10"/>
      <c r="D33" s="53">
        <v>885516</v>
      </c>
      <c r="E33" s="65"/>
      <c r="F33" s="67">
        <v>19.9</v>
      </c>
      <c r="G33" s="68" t="s">
        <v>24</v>
      </c>
      <c r="H33" s="12"/>
    </row>
    <row r="34" spans="1:8" ht="12.75">
      <c r="A34" s="34" t="s">
        <v>1</v>
      </c>
      <c r="B34" s="27"/>
      <c r="C34" s="28"/>
      <c r="D34" s="54">
        <f>SUM(D29:D33)</f>
        <v>3107075</v>
      </c>
      <c r="E34" s="66"/>
      <c r="F34" s="62">
        <v>19.91</v>
      </c>
      <c r="G34" s="42" t="s">
        <v>24</v>
      </c>
      <c r="H34" s="35" t="s">
        <v>86</v>
      </c>
    </row>
    <row r="35" spans="1:8" ht="12.75">
      <c r="A35" s="9">
        <f>1+A33</f>
        <v>1994</v>
      </c>
      <c r="B35" s="26"/>
      <c r="C35" s="10"/>
      <c r="D35" s="53">
        <v>1032476</v>
      </c>
      <c r="E35" s="65"/>
      <c r="F35" s="67">
        <f>(D35-D33)/D33*100</f>
        <v>16.59597342114654</v>
      </c>
      <c r="G35" s="68" t="s">
        <v>24</v>
      </c>
      <c r="H35" s="12"/>
    </row>
    <row r="36" spans="1:8" ht="12.75">
      <c r="A36" s="9">
        <f t="shared" si="0"/>
        <v>1995</v>
      </c>
      <c r="B36" s="26"/>
      <c r="C36" s="10"/>
      <c r="D36" s="53">
        <v>1015314</v>
      </c>
      <c r="E36" s="65"/>
      <c r="F36" s="67">
        <f aca="true" t="shared" si="1" ref="F36:F46">(D36-D35)/D35*100</f>
        <v>-1.6622178142639634</v>
      </c>
      <c r="G36" s="68" t="s">
        <v>24</v>
      </c>
      <c r="H36" s="43"/>
    </row>
    <row r="37" spans="1:8" ht="12.75">
      <c r="A37" s="9">
        <f t="shared" si="0"/>
        <v>1996</v>
      </c>
      <c r="B37" s="26"/>
      <c r="C37" s="10"/>
      <c r="D37" s="53">
        <v>1140988</v>
      </c>
      <c r="E37" s="65"/>
      <c r="F37" s="67">
        <f t="shared" si="1"/>
        <v>12.377845671388359</v>
      </c>
      <c r="G37" s="68" t="s">
        <v>24</v>
      </c>
      <c r="H37" s="12"/>
    </row>
    <row r="38" spans="1:8" ht="12.75">
      <c r="A38" s="9">
        <f t="shared" si="0"/>
        <v>1997</v>
      </c>
      <c r="B38" s="26"/>
      <c r="C38" s="10"/>
      <c r="D38" s="53">
        <v>1230316</v>
      </c>
      <c r="E38" s="65"/>
      <c r="F38" s="67">
        <f t="shared" si="1"/>
        <v>7.829004336592497</v>
      </c>
      <c r="G38" s="68" t="s">
        <v>24</v>
      </c>
      <c r="H38" s="12"/>
    </row>
    <row r="39" spans="1:8" ht="12.75">
      <c r="A39" s="9">
        <f t="shared" si="0"/>
        <v>1998</v>
      </c>
      <c r="B39" s="26"/>
      <c r="C39" s="10"/>
      <c r="D39" s="53">
        <v>1187153</v>
      </c>
      <c r="E39" s="65"/>
      <c r="F39" s="67">
        <f t="shared" si="1"/>
        <v>-3.508285676200261</v>
      </c>
      <c r="G39" s="68" t="s">
        <v>24</v>
      </c>
      <c r="H39" s="12"/>
    </row>
    <row r="40" spans="1:8" ht="12.75">
      <c r="A40" s="9">
        <f>1+A39</f>
        <v>1999</v>
      </c>
      <c r="B40" s="26"/>
      <c r="C40" s="10"/>
      <c r="D40" s="53">
        <v>1355799</v>
      </c>
      <c r="E40" s="65"/>
      <c r="F40" s="67">
        <f t="shared" si="1"/>
        <v>14.205919540278297</v>
      </c>
      <c r="G40" s="68" t="s">
        <v>24</v>
      </c>
      <c r="H40" s="40"/>
    </row>
    <row r="41" spans="1:8" ht="12.75">
      <c r="A41" s="9">
        <f t="shared" si="0"/>
        <v>2000</v>
      </c>
      <c r="B41" s="26"/>
      <c r="C41" s="10"/>
      <c r="D41" s="53">
        <v>1412839</v>
      </c>
      <c r="E41" s="65"/>
      <c r="F41" s="67">
        <f t="shared" si="1"/>
        <v>4.2071132962924445</v>
      </c>
      <c r="G41" s="68" t="s">
        <v>24</v>
      </c>
      <c r="H41" s="43"/>
    </row>
    <row r="42" spans="1:8" ht="12.75">
      <c r="A42" s="9">
        <f t="shared" si="0"/>
        <v>2001</v>
      </c>
      <c r="B42" s="26"/>
      <c r="C42" s="10"/>
      <c r="D42" s="53">
        <v>1356774</v>
      </c>
      <c r="E42" s="65"/>
      <c r="F42" s="67">
        <f t="shared" si="1"/>
        <v>-3.9682511595447183</v>
      </c>
      <c r="G42" s="68" t="s">
        <v>24</v>
      </c>
      <c r="H42" s="12"/>
    </row>
    <row r="43" spans="1:8" ht="12.75">
      <c r="A43" s="9">
        <f t="shared" si="0"/>
        <v>2002</v>
      </c>
      <c r="B43" s="26"/>
      <c r="C43" s="10"/>
      <c r="D43" s="53">
        <v>1285844</v>
      </c>
      <c r="E43" s="65"/>
      <c r="F43" s="67">
        <f t="shared" si="1"/>
        <v>-5.2278419250368895</v>
      </c>
      <c r="G43" s="68" t="s">
        <v>24</v>
      </c>
      <c r="H43" s="41"/>
    </row>
    <row r="44" spans="1:8" ht="12.75">
      <c r="A44" s="9">
        <f t="shared" si="0"/>
        <v>2003</v>
      </c>
      <c r="B44" s="26"/>
      <c r="C44" s="10"/>
      <c r="D44" s="53">
        <v>993029</v>
      </c>
      <c r="E44" s="65"/>
      <c r="F44" s="67">
        <f t="shared" si="1"/>
        <v>-22.77220253778841</v>
      </c>
      <c r="G44" s="68" t="s">
        <v>24</v>
      </c>
      <c r="H44" s="41"/>
    </row>
    <row r="45" spans="1:8" ht="12.75">
      <c r="A45" s="9">
        <f t="shared" si="0"/>
        <v>2004</v>
      </c>
      <c r="B45" s="26"/>
      <c r="C45" s="10"/>
      <c r="D45" s="53">
        <v>1458309</v>
      </c>
      <c r="E45" s="65"/>
      <c r="F45" s="67">
        <f t="shared" si="1"/>
        <v>46.85462358098304</v>
      </c>
      <c r="G45" s="68" t="s">
        <v>24</v>
      </c>
      <c r="H45" s="41"/>
    </row>
    <row r="46" spans="1:8" ht="12.75">
      <c r="A46" s="9">
        <v>2005</v>
      </c>
      <c r="B46" s="26"/>
      <c r="C46" s="10"/>
      <c r="D46" s="86">
        <v>1386449</v>
      </c>
      <c r="E46" s="10"/>
      <c r="F46" s="85">
        <f t="shared" si="1"/>
        <v>-4.927625078087018</v>
      </c>
      <c r="G46" s="68" t="s">
        <v>24</v>
      </c>
      <c r="H46" s="12"/>
    </row>
    <row r="47" spans="1:8" ht="12.75">
      <c r="A47" s="9">
        <v>2006</v>
      </c>
      <c r="B47" s="26"/>
      <c r="C47" s="10"/>
      <c r="D47" s="86">
        <v>1260317</v>
      </c>
      <c r="E47" s="11"/>
      <c r="F47" s="85">
        <f aca="true" t="shared" si="2" ref="F47:F53">(D47-D46)/D46*100</f>
        <v>-9.097485735140637</v>
      </c>
      <c r="G47" s="68" t="s">
        <v>24</v>
      </c>
      <c r="H47" s="12"/>
    </row>
    <row r="48" spans="1:8" ht="12.75">
      <c r="A48" s="9">
        <v>2007</v>
      </c>
      <c r="B48" s="26"/>
      <c r="C48" s="10"/>
      <c r="D48" s="86">
        <v>1664854</v>
      </c>
      <c r="E48" s="11"/>
      <c r="F48" s="85">
        <f t="shared" si="2"/>
        <v>32.09803565293494</v>
      </c>
      <c r="G48" s="68" t="s">
        <v>24</v>
      </c>
      <c r="H48" s="12"/>
    </row>
    <row r="49" spans="1:8" ht="12.75">
      <c r="A49" s="9">
        <v>2008</v>
      </c>
      <c r="B49" s="26"/>
      <c r="C49" s="10"/>
      <c r="D49" s="86">
        <v>1968892</v>
      </c>
      <c r="E49" s="11"/>
      <c r="F49" s="85">
        <f t="shared" si="2"/>
        <v>18.26214190553646</v>
      </c>
      <c r="G49" s="68" t="s">
        <v>24</v>
      </c>
      <c r="H49" s="12"/>
    </row>
    <row r="50" spans="1:8" ht="12.75">
      <c r="A50" s="9">
        <v>2009</v>
      </c>
      <c r="B50" s="10"/>
      <c r="C50" s="10"/>
      <c r="D50" s="86">
        <v>2229945</v>
      </c>
      <c r="E50" s="11"/>
      <c r="F50" s="85">
        <f t="shared" si="2"/>
        <v>13.258878597708762</v>
      </c>
      <c r="G50" s="68" t="s">
        <v>24</v>
      </c>
      <c r="H50" s="12"/>
    </row>
    <row r="51" spans="1:8" ht="12.75">
      <c r="A51" s="9">
        <v>2010</v>
      </c>
      <c r="B51" s="10"/>
      <c r="C51" s="10"/>
      <c r="D51" s="86">
        <v>2493058</v>
      </c>
      <c r="E51" s="11"/>
      <c r="F51" s="85">
        <f t="shared" si="2"/>
        <v>11.79908024637379</v>
      </c>
      <c r="G51" s="68" t="s">
        <v>24</v>
      </c>
      <c r="H51" s="12"/>
    </row>
    <row r="52" spans="1:9" ht="12.75">
      <c r="A52" s="9">
        <v>2011</v>
      </c>
      <c r="B52" s="26"/>
      <c r="C52" s="10"/>
      <c r="D52" s="86">
        <v>2756579</v>
      </c>
      <c r="E52" s="10"/>
      <c r="F52" s="85">
        <f>(D52-D51)/D51*100</f>
        <v>10.570191307221894</v>
      </c>
      <c r="G52" s="108" t="s">
        <v>24</v>
      </c>
      <c r="H52" s="109"/>
      <c r="I52" s="26"/>
    </row>
    <row r="53" spans="1:9" ht="12.75">
      <c r="A53" s="9">
        <v>2012</v>
      </c>
      <c r="B53" s="10"/>
      <c r="C53" s="10"/>
      <c r="D53" s="86">
        <v>2892019</v>
      </c>
      <c r="E53" s="11"/>
      <c r="F53" s="85">
        <f t="shared" si="2"/>
        <v>4.913336421702407</v>
      </c>
      <c r="G53" s="111" t="s">
        <v>24</v>
      </c>
      <c r="H53" s="112"/>
      <c r="I53" s="10"/>
    </row>
    <row r="54" spans="1:9" ht="12.75">
      <c r="A54" s="9">
        <v>2013</v>
      </c>
      <c r="B54" s="26"/>
      <c r="C54" s="10"/>
      <c r="D54" s="86">
        <v>3278598</v>
      </c>
      <c r="E54" s="10"/>
      <c r="F54" s="85">
        <f aca="true" t="shared" si="3" ref="F54:F59">(D54-D53)/D53*100</f>
        <v>13.367097519068857</v>
      </c>
      <c r="G54" s="111" t="s">
        <v>24</v>
      </c>
      <c r="H54" s="12"/>
      <c r="I54" s="10"/>
    </row>
    <row r="55" spans="1:9" ht="12.75">
      <c r="A55" s="9">
        <v>2014</v>
      </c>
      <c r="B55" s="26"/>
      <c r="C55" s="10"/>
      <c r="D55" s="86">
        <v>3766638</v>
      </c>
      <c r="E55" s="10"/>
      <c r="F55" s="85">
        <f t="shared" si="3"/>
        <v>14.885630992271699</v>
      </c>
      <c r="G55" s="111" t="s">
        <v>24</v>
      </c>
      <c r="H55" s="12"/>
      <c r="I55" s="10"/>
    </row>
    <row r="56" spans="1:9" ht="12.75">
      <c r="A56" s="9">
        <v>2015</v>
      </c>
      <c r="B56" s="26"/>
      <c r="C56" s="10"/>
      <c r="D56" s="86">
        <v>4001835</v>
      </c>
      <c r="E56" s="10"/>
      <c r="F56" s="85">
        <f t="shared" si="3"/>
        <v>6.244215663942221</v>
      </c>
      <c r="G56" s="111" t="s">
        <v>24</v>
      </c>
      <c r="H56" s="12"/>
      <c r="I56" s="10"/>
    </row>
    <row r="57" spans="1:9" ht="12.75">
      <c r="A57" s="9">
        <v>2016</v>
      </c>
      <c r="B57" s="26"/>
      <c r="C57" s="10"/>
      <c r="D57" s="53">
        <v>4927937</v>
      </c>
      <c r="E57" s="10"/>
      <c r="F57" s="85">
        <f t="shared" si="3"/>
        <v>23.141933637943595</v>
      </c>
      <c r="G57" s="111" t="s">
        <v>24</v>
      </c>
      <c r="H57" s="12"/>
      <c r="I57" s="10"/>
    </row>
    <row r="58" spans="1:9" ht="12.75">
      <c r="A58" s="9">
        <v>2017</v>
      </c>
      <c r="B58" s="10"/>
      <c r="C58" s="10"/>
      <c r="D58" s="53">
        <v>5697739</v>
      </c>
      <c r="E58" s="10"/>
      <c r="F58" s="85">
        <f t="shared" si="3"/>
        <v>15.621181845465962</v>
      </c>
      <c r="G58" s="111" t="s">
        <v>24</v>
      </c>
      <c r="H58" s="12"/>
      <c r="I58" s="10"/>
    </row>
    <row r="59" spans="1:9" ht="12.75">
      <c r="A59" s="9">
        <v>2018</v>
      </c>
      <c r="B59" s="10"/>
      <c r="C59" s="10"/>
      <c r="D59" s="53">
        <v>6070473</v>
      </c>
      <c r="E59" s="10"/>
      <c r="F59" s="85">
        <f t="shared" si="3"/>
        <v>6.541787891653163</v>
      </c>
      <c r="G59" s="111" t="s">
        <v>24</v>
      </c>
      <c r="H59" s="12"/>
      <c r="I59" s="10"/>
    </row>
    <row r="60" spans="1:9" ht="12.75">
      <c r="A60" s="154">
        <v>2019</v>
      </c>
      <c r="B60" s="10"/>
      <c r="C60" s="10"/>
      <c r="D60" s="86">
        <v>6275210</v>
      </c>
      <c r="E60" s="10"/>
      <c r="F60" s="85">
        <f>(D60-D59)/D59*100</f>
        <v>3.3726696420526046</v>
      </c>
      <c r="G60" s="111" t="s">
        <v>24</v>
      </c>
      <c r="H60" s="12"/>
      <c r="I60" s="10"/>
    </row>
    <row r="61" spans="1:9" ht="12.75">
      <c r="A61" s="154">
        <v>2020</v>
      </c>
      <c r="B61" s="10"/>
      <c r="C61" s="10"/>
      <c r="D61" s="86">
        <v>1069473</v>
      </c>
      <c r="E61" s="11"/>
      <c r="F61" s="255">
        <f>(D61-D60)/D60*100</f>
        <v>-82.95717593514799</v>
      </c>
      <c r="G61" s="111" t="s">
        <v>24</v>
      </c>
      <c r="H61" s="112"/>
      <c r="I61" s="10"/>
    </row>
    <row r="62" spans="1:9" ht="12.75">
      <c r="A62" s="154">
        <v>2021</v>
      </c>
      <c r="B62" s="10"/>
      <c r="C62" s="10"/>
      <c r="D62" s="86">
        <v>51</v>
      </c>
      <c r="E62" s="10"/>
      <c r="F62" s="85">
        <f>(D62-D61)/D61*100</f>
        <v>-99.99523129616176</v>
      </c>
      <c r="G62" s="111" t="s">
        <v>24</v>
      </c>
      <c r="H62" s="112"/>
      <c r="I62" s="10"/>
    </row>
    <row r="63" spans="1:9" ht="12.75">
      <c r="A63" s="154">
        <v>2022</v>
      </c>
      <c r="B63" s="10"/>
      <c r="C63" s="10"/>
      <c r="D63" s="86">
        <v>2155747</v>
      </c>
      <c r="E63" s="10"/>
      <c r="F63" s="268">
        <f>(D63-D61)/D61*100</f>
        <v>101.570960650713</v>
      </c>
      <c r="G63" s="111" t="s">
        <v>24</v>
      </c>
      <c r="H63" s="112"/>
      <c r="I63" s="10"/>
    </row>
    <row r="64" spans="1:9" ht="12.75">
      <c r="A64" s="152">
        <v>2023</v>
      </c>
      <c r="B64" s="15"/>
      <c r="C64" s="15"/>
      <c r="D64" s="79">
        <v>5273258</v>
      </c>
      <c r="E64" s="16"/>
      <c r="F64" s="269">
        <f>(D64-D63)/D63*100</f>
        <v>144.613955162642</v>
      </c>
      <c r="G64" s="113" t="s">
        <v>24</v>
      </c>
      <c r="H64" s="267"/>
      <c r="I64" s="10"/>
    </row>
    <row r="66" spans="1:12" ht="12.75">
      <c r="A66" s="78" t="s">
        <v>2</v>
      </c>
      <c r="C66" s="2" t="s">
        <v>3</v>
      </c>
      <c r="D66" s="106" t="s">
        <v>419</v>
      </c>
      <c r="E66" s="103"/>
      <c r="F66" s="103"/>
      <c r="G66" s="107"/>
      <c r="H66" s="107"/>
      <c r="I66" s="103"/>
      <c r="J66" s="106"/>
      <c r="K66" s="103"/>
      <c r="L66" s="103"/>
    </row>
    <row r="67" spans="1:12" ht="12.75">
      <c r="A67" t="s">
        <v>4</v>
      </c>
      <c r="C67" s="2" t="s">
        <v>3</v>
      </c>
      <c r="D67" s="103" t="s">
        <v>420</v>
      </c>
      <c r="E67" s="103"/>
      <c r="F67" s="103"/>
      <c r="G67" s="105"/>
      <c r="H67" s="105"/>
      <c r="I67" s="103"/>
      <c r="J67" s="103"/>
      <c r="K67" s="103"/>
      <c r="L67" s="103"/>
    </row>
    <row r="68" spans="4:12" ht="12.75">
      <c r="D68" s="105"/>
      <c r="E68" s="103"/>
      <c r="F68" s="103"/>
      <c r="G68" s="105"/>
      <c r="H68" s="105"/>
      <c r="I68" s="103"/>
      <c r="J68" s="103"/>
      <c r="K68" s="103"/>
      <c r="L68" s="103"/>
    </row>
    <row r="69" spans="4:12" ht="12.75">
      <c r="D69" s="105"/>
      <c r="E69" s="103"/>
      <c r="F69" s="103"/>
      <c r="G69" s="105"/>
      <c r="H69" s="105"/>
      <c r="I69" s="103"/>
      <c r="J69" s="103"/>
      <c r="K69" s="103"/>
      <c r="L69" s="103"/>
    </row>
  </sheetData>
  <sheetProtection/>
  <mergeCells count="4">
    <mergeCell ref="A5:A6"/>
    <mergeCell ref="F5:G6"/>
    <mergeCell ref="H5:H6"/>
    <mergeCell ref="B5:D6"/>
  </mergeCells>
  <printOptions/>
  <pageMargins left="0.75" right="0.75" top="0.5" bottom="1" header="0.5" footer="0.5"/>
  <pageSetup horizontalDpi="300" verticalDpi="3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I30" sqref="I30"/>
    </sheetView>
  </sheetViews>
  <sheetFormatPr defaultColWidth="9.140625" defaultRowHeight="12.75"/>
  <cols>
    <col min="1" max="1" width="2.7109375" style="0" customWidth="1"/>
    <col min="2" max="2" width="14.8515625" style="0" bestFit="1" customWidth="1"/>
    <col min="3" max="3" width="11.8515625" style="0" customWidth="1"/>
    <col min="4" max="4" width="11.140625" style="0" customWidth="1"/>
    <col min="5" max="6" width="11.7109375" style="0" customWidth="1"/>
    <col min="7" max="7" width="13.00390625" style="0" customWidth="1"/>
    <col min="8" max="8" width="15.8515625" style="0" customWidth="1"/>
    <col min="9" max="9" width="16.8515625" style="0" customWidth="1"/>
  </cols>
  <sheetData>
    <row r="1" spans="3:5" ht="12.75">
      <c r="C1" s="1" t="s">
        <v>40</v>
      </c>
      <c r="D1" s="1"/>
      <c r="E1" s="36"/>
    </row>
    <row r="2" spans="1:7" ht="12.75">
      <c r="A2" s="1"/>
      <c r="B2" s="3" t="s">
        <v>89</v>
      </c>
      <c r="C2" s="47" t="s">
        <v>427</v>
      </c>
      <c r="D2" s="47"/>
      <c r="E2" s="7"/>
      <c r="F2" s="19"/>
      <c r="G2" s="19"/>
    </row>
    <row r="3" spans="1:5" ht="12.75">
      <c r="A3" s="1"/>
      <c r="B3" s="1" t="s">
        <v>27</v>
      </c>
      <c r="C3" s="1" t="s">
        <v>39</v>
      </c>
      <c r="D3" s="1"/>
      <c r="E3" s="36"/>
    </row>
    <row r="4" spans="1:5" ht="12.75">
      <c r="A4" s="1"/>
      <c r="B4" s="1"/>
      <c r="C4" s="1" t="s">
        <v>428</v>
      </c>
      <c r="D4" s="1"/>
      <c r="E4" s="36"/>
    </row>
    <row r="5" ht="12.75">
      <c r="H5" s="10"/>
    </row>
    <row r="6" spans="1:9" ht="12.75">
      <c r="A6" s="20"/>
      <c r="B6" s="321" t="s">
        <v>6</v>
      </c>
      <c r="C6" s="118">
        <v>2017</v>
      </c>
      <c r="D6" s="118">
        <v>2018</v>
      </c>
      <c r="E6" s="118">
        <v>2019</v>
      </c>
      <c r="F6" s="118">
        <v>2020</v>
      </c>
      <c r="G6" s="118">
        <v>2021</v>
      </c>
      <c r="H6" s="118">
        <v>2022</v>
      </c>
      <c r="I6" s="265">
        <v>2023</v>
      </c>
    </row>
    <row r="7" spans="1:10" ht="12.75">
      <c r="A7" s="13"/>
      <c r="B7" s="322"/>
      <c r="C7" s="119"/>
      <c r="D7" s="119"/>
      <c r="E7" s="119"/>
      <c r="F7" s="119"/>
      <c r="G7" s="119"/>
      <c r="H7" s="119"/>
      <c r="I7" s="32"/>
      <c r="J7" s="17" t="s">
        <v>412</v>
      </c>
    </row>
    <row r="8" spans="1:9" ht="12.75">
      <c r="A8" s="23"/>
      <c r="B8" s="37"/>
      <c r="C8" s="99"/>
      <c r="D8" s="99"/>
      <c r="E8" s="99"/>
      <c r="F8" s="99"/>
      <c r="G8" s="99"/>
      <c r="H8" s="99"/>
      <c r="I8" s="30"/>
    </row>
    <row r="9" spans="1:9" ht="12.75">
      <c r="A9" s="26"/>
      <c r="B9" s="10" t="s">
        <v>87</v>
      </c>
      <c r="C9" s="143">
        <v>460824</v>
      </c>
      <c r="D9" s="143">
        <v>358065</v>
      </c>
      <c r="E9" s="143">
        <v>456218</v>
      </c>
      <c r="F9" s="143">
        <v>536611</v>
      </c>
      <c r="G9" s="143">
        <v>10</v>
      </c>
      <c r="H9" s="143">
        <v>3</v>
      </c>
      <c r="I9" s="266">
        <v>331785</v>
      </c>
    </row>
    <row r="10" spans="1:9" ht="12.75">
      <c r="A10" s="26"/>
      <c r="B10" s="10" t="s">
        <v>88</v>
      </c>
      <c r="C10" s="143">
        <v>453985</v>
      </c>
      <c r="D10" s="143">
        <v>452423</v>
      </c>
      <c r="E10" s="143">
        <v>437537</v>
      </c>
      <c r="F10" s="143">
        <v>364639</v>
      </c>
      <c r="G10" s="143">
        <v>12</v>
      </c>
      <c r="H10" s="143">
        <v>1310</v>
      </c>
      <c r="I10" s="266">
        <v>323510</v>
      </c>
    </row>
    <row r="11" spans="1:9" ht="12.75">
      <c r="A11" s="26"/>
      <c r="B11" s="10" t="s">
        <v>7</v>
      </c>
      <c r="C11" s="150">
        <v>425499</v>
      </c>
      <c r="D11" s="150">
        <v>492678</v>
      </c>
      <c r="E11" s="150">
        <v>449637</v>
      </c>
      <c r="F11" s="150">
        <v>167461</v>
      </c>
      <c r="G11" s="150">
        <v>3</v>
      </c>
      <c r="H11" s="150">
        <v>14620</v>
      </c>
      <c r="I11" s="150">
        <v>370695</v>
      </c>
    </row>
    <row r="12" spans="1:9" ht="12.75">
      <c r="A12" s="26"/>
      <c r="B12" s="10" t="s">
        <v>8</v>
      </c>
      <c r="C12" s="150">
        <v>477464</v>
      </c>
      <c r="D12" s="150">
        <v>516777</v>
      </c>
      <c r="E12" s="150">
        <v>476327</v>
      </c>
      <c r="F12" s="150">
        <v>379</v>
      </c>
      <c r="G12" s="150">
        <v>9</v>
      </c>
      <c r="H12" s="150">
        <v>58335</v>
      </c>
      <c r="I12" s="150">
        <v>411510</v>
      </c>
    </row>
    <row r="13" spans="1:9" ht="12.75">
      <c r="A13" s="26"/>
      <c r="B13" s="10" t="s">
        <v>9</v>
      </c>
      <c r="C13" s="150">
        <v>489376</v>
      </c>
      <c r="D13" s="150">
        <v>528512</v>
      </c>
      <c r="E13" s="150">
        <v>485795</v>
      </c>
      <c r="F13" s="150">
        <v>36</v>
      </c>
      <c r="G13" s="150">
        <v>8</v>
      </c>
      <c r="H13" s="150">
        <v>115611</v>
      </c>
      <c r="I13" s="150">
        <v>439475</v>
      </c>
    </row>
    <row r="14" spans="1:9" ht="12.75">
      <c r="A14" s="26"/>
      <c r="B14" s="10" t="s">
        <v>10</v>
      </c>
      <c r="C14" s="150">
        <v>504141</v>
      </c>
      <c r="D14" s="150">
        <v>544550</v>
      </c>
      <c r="E14" s="150">
        <v>549751</v>
      </c>
      <c r="F14" s="150">
        <v>45</v>
      </c>
      <c r="G14" s="150">
        <v>1</v>
      </c>
      <c r="H14" s="150">
        <v>181625</v>
      </c>
      <c r="I14" s="150">
        <v>478198</v>
      </c>
    </row>
    <row r="15" spans="1:9" ht="12.75">
      <c r="A15" s="26"/>
      <c r="B15" s="10" t="s">
        <v>11</v>
      </c>
      <c r="C15" s="150">
        <v>592046</v>
      </c>
      <c r="D15" s="150">
        <v>624366</v>
      </c>
      <c r="E15" s="150">
        <v>594279</v>
      </c>
      <c r="F15" s="150">
        <v>16</v>
      </c>
      <c r="G15" s="150">
        <v>0</v>
      </c>
      <c r="H15" s="150">
        <v>246504</v>
      </c>
      <c r="I15" s="150">
        <v>541353</v>
      </c>
    </row>
    <row r="16" spans="1:9" ht="12.75">
      <c r="A16" s="26"/>
      <c r="B16" s="10" t="s">
        <v>12</v>
      </c>
      <c r="C16" s="150">
        <v>601884</v>
      </c>
      <c r="D16" s="150">
        <v>573766</v>
      </c>
      <c r="E16" s="150">
        <v>616706</v>
      </c>
      <c r="F16" s="150">
        <v>12</v>
      </c>
      <c r="G16" s="150">
        <v>0</v>
      </c>
      <c r="H16" s="150">
        <v>276659</v>
      </c>
      <c r="I16" s="150">
        <v>522141</v>
      </c>
    </row>
    <row r="17" spans="1:9" ht="12.75">
      <c r="A17" s="26"/>
      <c r="B17" s="10" t="s">
        <v>13</v>
      </c>
      <c r="C17" s="150">
        <v>550520</v>
      </c>
      <c r="D17" s="150">
        <v>555903</v>
      </c>
      <c r="E17" s="150">
        <v>590565</v>
      </c>
      <c r="F17" s="150">
        <v>8</v>
      </c>
      <c r="G17" s="150">
        <v>0</v>
      </c>
      <c r="H17" s="150">
        <v>291162</v>
      </c>
      <c r="I17" s="150">
        <v>508350</v>
      </c>
    </row>
    <row r="18" spans="1:9" ht="12.75">
      <c r="A18" s="26"/>
      <c r="B18" s="10" t="s">
        <v>14</v>
      </c>
      <c r="C18" s="150">
        <v>465085</v>
      </c>
      <c r="D18" s="150">
        <v>517889</v>
      </c>
      <c r="E18" s="150">
        <v>568067</v>
      </c>
      <c r="F18" s="150">
        <v>63</v>
      </c>
      <c r="G18" s="150">
        <v>2</v>
      </c>
      <c r="H18" s="150">
        <v>305244</v>
      </c>
      <c r="I18" s="150">
        <v>461441</v>
      </c>
    </row>
    <row r="19" spans="1:9" ht="12.75">
      <c r="A19" s="26"/>
      <c r="B19" s="10" t="s">
        <v>15</v>
      </c>
      <c r="C19" s="150">
        <v>361006</v>
      </c>
      <c r="D19" s="150">
        <v>406725</v>
      </c>
      <c r="E19" s="150">
        <v>497925</v>
      </c>
      <c r="F19" s="150">
        <v>53</v>
      </c>
      <c r="G19" s="150">
        <v>6</v>
      </c>
      <c r="H19" s="150">
        <v>287398</v>
      </c>
      <c r="I19" s="266">
        <v>403154</v>
      </c>
    </row>
    <row r="20" spans="1:9" ht="12.75">
      <c r="A20" s="26"/>
      <c r="B20" s="10" t="s">
        <v>16</v>
      </c>
      <c r="C20" s="150">
        <v>315909</v>
      </c>
      <c r="D20" s="150">
        <v>498819</v>
      </c>
      <c r="E20" s="150">
        <v>552403</v>
      </c>
      <c r="F20" s="150">
        <v>150</v>
      </c>
      <c r="G20" s="150">
        <v>0</v>
      </c>
      <c r="H20" s="150">
        <v>377276</v>
      </c>
      <c r="I20" s="266">
        <v>481646</v>
      </c>
    </row>
    <row r="21" spans="1:9" ht="12.75">
      <c r="A21" s="14"/>
      <c r="B21" s="15"/>
      <c r="C21" s="70"/>
      <c r="D21" s="70"/>
      <c r="E21" s="70"/>
      <c r="F21" s="70"/>
      <c r="G21" s="70"/>
      <c r="H21" s="70"/>
      <c r="I21" s="30"/>
    </row>
    <row r="22" spans="1:9" ht="12.75">
      <c r="A22" s="27"/>
      <c r="B22" s="38" t="s">
        <v>1</v>
      </c>
      <c r="C22" s="75">
        <f>SUM(C9:C21)</f>
        <v>5697739</v>
      </c>
      <c r="D22" s="71">
        <f>SUM(D9:D20)</f>
        <v>6070473</v>
      </c>
      <c r="E22" s="71">
        <f>SUM(E9:E20)</f>
        <v>6275210</v>
      </c>
      <c r="F22" s="71">
        <f>SUM(F9:F20)</f>
        <v>1069473</v>
      </c>
      <c r="G22" s="71">
        <f>SUM(G9:G21)</f>
        <v>51</v>
      </c>
      <c r="H22" s="71">
        <f>SUM(H9:H21)</f>
        <v>2155747</v>
      </c>
      <c r="I22" s="71">
        <f>SUM(I9:I21)</f>
        <v>5273258</v>
      </c>
    </row>
    <row r="23" spans="1:9" ht="12.75">
      <c r="A23" s="14"/>
      <c r="B23" s="33" t="s">
        <v>17</v>
      </c>
      <c r="C23" s="155">
        <v>0.1562</v>
      </c>
      <c r="D23" s="80">
        <f aca="true" t="shared" si="0" ref="D23:I23">(D22-C22)/C22</f>
        <v>0.06541787891653163</v>
      </c>
      <c r="E23" s="80">
        <f t="shared" si="0"/>
        <v>0.033726696420526045</v>
      </c>
      <c r="F23" s="80">
        <f t="shared" si="0"/>
        <v>-0.8295717593514799</v>
      </c>
      <c r="G23" s="80">
        <f t="shared" si="0"/>
        <v>-0.9999523129616176</v>
      </c>
      <c r="H23" s="263">
        <f t="shared" si="0"/>
        <v>42268.549019607846</v>
      </c>
      <c r="I23" s="263">
        <f t="shared" si="0"/>
        <v>1.44613955162642</v>
      </c>
    </row>
    <row r="25" spans="2:7" ht="12.75">
      <c r="B25" s="18" t="s">
        <v>2</v>
      </c>
      <c r="C25" s="106" t="s">
        <v>421</v>
      </c>
      <c r="D25" s="103"/>
      <c r="E25" s="103"/>
      <c r="F25" s="83"/>
      <c r="G25" s="18"/>
    </row>
    <row r="26" spans="2:6" ht="12.75">
      <c r="B26" t="s">
        <v>4</v>
      </c>
      <c r="C26" s="103" t="s">
        <v>422</v>
      </c>
      <c r="D26" s="103"/>
      <c r="E26" s="103"/>
      <c r="F26" s="4"/>
    </row>
    <row r="30" ht="12.75">
      <c r="E30" s="17"/>
    </row>
    <row r="34" spans="5:7" ht="12.75">
      <c r="E34" s="10"/>
      <c r="F34" s="10"/>
      <c r="G34" s="10"/>
    </row>
    <row r="35" spans="5:7" ht="12.75">
      <c r="E35" s="110"/>
      <c r="F35" s="110"/>
      <c r="G35" s="110"/>
    </row>
  </sheetData>
  <sheetProtection/>
  <mergeCells count="1">
    <mergeCell ref="B6:B7"/>
  </mergeCells>
  <printOptions horizontalCentered="1"/>
  <pageMargins left="0.45" right="0.45" top="2" bottom="0.75" header="0.3" footer="0.3"/>
  <pageSetup horizontalDpi="300" verticalDpi="3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zoomScalePageLayoutView="0" workbookViewId="0" topLeftCell="A40">
      <selection activeCell="H67" sqref="H67"/>
    </sheetView>
  </sheetViews>
  <sheetFormatPr defaultColWidth="9.140625" defaultRowHeight="12.75"/>
  <cols>
    <col min="1" max="1" width="6.421875" style="0" customWidth="1"/>
    <col min="2" max="2" width="1.8515625" style="0" customWidth="1"/>
    <col min="3" max="3" width="2.00390625" style="0" customWidth="1"/>
    <col min="4" max="4" width="20.7109375" style="0" customWidth="1"/>
    <col min="5" max="5" width="11.140625" style="0" customWidth="1"/>
    <col min="6" max="6" width="9.7109375" style="0" customWidth="1"/>
    <col min="7" max="7" width="10.00390625" style="0" customWidth="1"/>
    <col min="8" max="8" width="13.421875" style="0" bestFit="1" customWidth="1"/>
    <col min="9" max="9" width="10.28125" style="0" customWidth="1"/>
    <col min="10" max="10" width="7.8515625" style="0" customWidth="1"/>
    <col min="11" max="11" width="13.28125" style="0" bestFit="1" customWidth="1"/>
    <col min="12" max="12" width="9.421875" style="0" bestFit="1" customWidth="1"/>
    <col min="13" max="13" width="11.140625" style="0" bestFit="1" customWidth="1"/>
    <col min="14" max="14" width="10.140625" style="0" bestFit="1" customWidth="1"/>
    <col min="17" max="17" width="11.140625" style="0" bestFit="1" customWidth="1"/>
    <col min="18" max="18" width="10.140625" style="0" bestFit="1" customWidth="1"/>
    <col min="20" max="20" width="9.28125" style="0" bestFit="1" customWidth="1"/>
    <col min="21" max="21" width="11.140625" style="0" bestFit="1" customWidth="1"/>
  </cols>
  <sheetData>
    <row r="1" spans="1:5" ht="12.75">
      <c r="A1" s="3" t="s">
        <v>90</v>
      </c>
      <c r="B1" s="1"/>
      <c r="C1" s="1"/>
      <c r="D1" s="3" t="s">
        <v>528</v>
      </c>
      <c r="E1" s="36"/>
    </row>
    <row r="2" spans="1:5" ht="12.75">
      <c r="A2" s="1" t="s">
        <v>91</v>
      </c>
      <c r="B2" s="1"/>
      <c r="C2" s="1"/>
      <c r="D2" s="1" t="s">
        <v>98</v>
      </c>
      <c r="E2" s="36"/>
    </row>
    <row r="3" spans="1:5" ht="12.75">
      <c r="A3" s="1"/>
      <c r="B3" s="1"/>
      <c r="C3" s="1"/>
      <c r="D3" s="1" t="s">
        <v>529</v>
      </c>
      <c r="E3" s="36"/>
    </row>
    <row r="4" spans="1:4" ht="12.75">
      <c r="A4" s="1"/>
      <c r="B4" s="1"/>
      <c r="C4" s="1"/>
      <c r="D4" s="1"/>
    </row>
    <row r="5" spans="1:12" ht="12.75" customHeight="1">
      <c r="A5" s="309" t="s">
        <v>5</v>
      </c>
      <c r="B5" s="20"/>
      <c r="C5" s="21"/>
      <c r="D5" s="326" t="s">
        <v>6</v>
      </c>
      <c r="E5" s="323">
        <v>2019</v>
      </c>
      <c r="F5" s="324"/>
      <c r="G5" s="324"/>
      <c r="H5" s="325"/>
      <c r="I5" s="323">
        <v>2020</v>
      </c>
      <c r="J5" s="324"/>
      <c r="K5" s="324"/>
      <c r="L5" s="325"/>
    </row>
    <row r="6" spans="1:12" ht="12.75">
      <c r="A6" s="310"/>
      <c r="B6" s="13"/>
      <c r="C6" s="22"/>
      <c r="D6" s="327"/>
      <c r="E6" s="5" t="s">
        <v>92</v>
      </c>
      <c r="F6" s="5" t="s">
        <v>93</v>
      </c>
      <c r="G6" s="5" t="s">
        <v>1</v>
      </c>
      <c r="H6" s="81" t="s">
        <v>29</v>
      </c>
      <c r="I6" s="5" t="s">
        <v>92</v>
      </c>
      <c r="J6" s="5" t="s">
        <v>93</v>
      </c>
      <c r="K6" s="5" t="s">
        <v>1</v>
      </c>
      <c r="L6" s="81" t="s">
        <v>29</v>
      </c>
    </row>
    <row r="7" spans="1:12" ht="12.75">
      <c r="A7" s="29"/>
      <c r="B7" s="24"/>
      <c r="C7" s="24"/>
      <c r="D7" s="25"/>
      <c r="E7" s="30"/>
      <c r="F7" s="30"/>
      <c r="G7" s="30"/>
      <c r="H7" s="30"/>
      <c r="I7" s="30"/>
      <c r="J7" s="30"/>
      <c r="K7" s="30"/>
      <c r="L7" s="30"/>
    </row>
    <row r="8" spans="1:12" ht="12.75">
      <c r="A8" s="9">
        <v>1</v>
      </c>
      <c r="B8" s="24"/>
      <c r="C8" s="24"/>
      <c r="D8" s="11" t="s">
        <v>87</v>
      </c>
      <c r="E8" s="69">
        <v>452405</v>
      </c>
      <c r="F8" s="69">
        <v>3813</v>
      </c>
      <c r="G8" s="69">
        <f>+E8+F8</f>
        <v>456218</v>
      </c>
      <c r="H8" s="127">
        <f>G8/G21*100</f>
        <v>7.270163070239881</v>
      </c>
      <c r="I8" s="69">
        <v>533392</v>
      </c>
      <c r="J8" s="69">
        <v>3219</v>
      </c>
      <c r="K8" s="69">
        <f>+I8+J8</f>
        <v>536611</v>
      </c>
      <c r="L8" s="127">
        <f>K8/K21*100</f>
        <v>50.17527324205473</v>
      </c>
    </row>
    <row r="9" spans="1:12" ht="12.75">
      <c r="A9" s="9">
        <v>2</v>
      </c>
      <c r="B9" s="24"/>
      <c r="C9" s="24"/>
      <c r="D9" s="11" t="s">
        <v>88</v>
      </c>
      <c r="E9" s="69">
        <v>436370</v>
      </c>
      <c r="F9" s="69">
        <v>1167</v>
      </c>
      <c r="G9" s="69">
        <f aca="true" t="shared" si="0" ref="G9:G19">+E9+F9</f>
        <v>437537</v>
      </c>
      <c r="H9" s="127">
        <f>G9/G21*100</f>
        <v>6.972467853665456</v>
      </c>
      <c r="I9" s="69">
        <v>358929</v>
      </c>
      <c r="J9" s="69">
        <v>5710</v>
      </c>
      <c r="K9" s="69">
        <f aca="true" t="shared" si="1" ref="K9:K18">+I9+J9</f>
        <v>364639</v>
      </c>
      <c r="L9" s="127">
        <f>K9/K21*100</f>
        <v>34.095203899490684</v>
      </c>
    </row>
    <row r="10" spans="1:12" ht="12.75">
      <c r="A10" s="9">
        <v>3</v>
      </c>
      <c r="B10" s="24"/>
      <c r="C10" s="24"/>
      <c r="D10" s="11" t="s">
        <v>7</v>
      </c>
      <c r="E10" s="69">
        <v>441775</v>
      </c>
      <c r="F10" s="69">
        <v>7862</v>
      </c>
      <c r="G10" s="69">
        <f t="shared" si="0"/>
        <v>449637</v>
      </c>
      <c r="H10" s="127">
        <f>G10/G21*100</f>
        <v>7.165290085909476</v>
      </c>
      <c r="I10" s="69">
        <v>166388</v>
      </c>
      <c r="J10" s="69">
        <v>1073</v>
      </c>
      <c r="K10" s="69">
        <f t="shared" si="1"/>
        <v>167461</v>
      </c>
      <c r="L10" s="127">
        <f>K10/K21*100</f>
        <v>15.658272812871385</v>
      </c>
    </row>
    <row r="11" spans="1:12" ht="12.75">
      <c r="A11" s="9">
        <v>4</v>
      </c>
      <c r="B11" s="24"/>
      <c r="C11" s="24"/>
      <c r="D11" s="11" t="s">
        <v>8</v>
      </c>
      <c r="E11" s="69">
        <v>476160</v>
      </c>
      <c r="F11" s="69">
        <v>167</v>
      </c>
      <c r="G11" s="69">
        <f t="shared" si="0"/>
        <v>476327</v>
      </c>
      <c r="H11" s="127">
        <f>G11/G21*100</f>
        <v>7.590614497363434</v>
      </c>
      <c r="I11" s="69">
        <v>273</v>
      </c>
      <c r="J11" s="69">
        <v>106</v>
      </c>
      <c r="K11" s="69">
        <f t="shared" si="1"/>
        <v>379</v>
      </c>
      <c r="L11" s="127">
        <f>K11/K21*100</f>
        <v>0.035438014797942535</v>
      </c>
    </row>
    <row r="12" spans="1:12" ht="12.75">
      <c r="A12" s="9">
        <v>5</v>
      </c>
      <c r="B12" s="24"/>
      <c r="C12" s="24"/>
      <c r="D12" s="11" t="s">
        <v>9</v>
      </c>
      <c r="E12" s="69">
        <v>485758</v>
      </c>
      <c r="F12" s="69">
        <v>37</v>
      </c>
      <c r="G12" s="121">
        <f t="shared" si="0"/>
        <v>485795</v>
      </c>
      <c r="H12" s="127">
        <f>G12/G21*100</f>
        <v>7.741493910163963</v>
      </c>
      <c r="I12" s="69">
        <v>34</v>
      </c>
      <c r="J12" s="69">
        <v>2</v>
      </c>
      <c r="K12" s="121">
        <f t="shared" si="1"/>
        <v>36</v>
      </c>
      <c r="L12" s="127">
        <f>K12/K21*100</f>
        <v>0.0033661438858204</v>
      </c>
    </row>
    <row r="13" spans="1:12" ht="12.75">
      <c r="A13" s="9">
        <v>6</v>
      </c>
      <c r="B13" s="24"/>
      <c r="C13" s="24"/>
      <c r="D13" s="11" t="s">
        <v>10</v>
      </c>
      <c r="E13" s="69">
        <v>549718</v>
      </c>
      <c r="F13" s="69">
        <v>33</v>
      </c>
      <c r="G13" s="69">
        <f t="shared" si="0"/>
        <v>549751</v>
      </c>
      <c r="H13" s="127">
        <f>G13/G21*100</f>
        <v>8.76067892548616</v>
      </c>
      <c r="I13" s="69">
        <v>10</v>
      </c>
      <c r="J13" s="69">
        <v>35</v>
      </c>
      <c r="K13" s="69">
        <f t="shared" si="1"/>
        <v>45</v>
      </c>
      <c r="L13" s="127">
        <f>K13/K21*100</f>
        <v>0.004207679857275499</v>
      </c>
    </row>
    <row r="14" spans="1:12" ht="12.75">
      <c r="A14" s="9">
        <v>7</v>
      </c>
      <c r="B14" s="24"/>
      <c r="C14" s="24"/>
      <c r="D14" s="11" t="s">
        <v>11</v>
      </c>
      <c r="E14" s="69">
        <v>594266</v>
      </c>
      <c r="F14" s="69">
        <v>13</v>
      </c>
      <c r="G14" s="69">
        <f t="shared" si="0"/>
        <v>594279</v>
      </c>
      <c r="H14" s="127">
        <f>G14/G21*100</f>
        <v>9.470264740144154</v>
      </c>
      <c r="I14" s="69">
        <v>16</v>
      </c>
      <c r="J14" s="253">
        <v>0</v>
      </c>
      <c r="K14" s="69">
        <f t="shared" si="1"/>
        <v>16</v>
      </c>
      <c r="L14" s="127">
        <f>K14/K21*100</f>
        <v>0.0014960639492535108</v>
      </c>
    </row>
    <row r="15" spans="1:12" ht="12.75">
      <c r="A15" s="9">
        <v>8</v>
      </c>
      <c r="B15" s="24"/>
      <c r="C15" s="24"/>
      <c r="D15" s="11" t="s">
        <v>12</v>
      </c>
      <c r="E15" s="69">
        <v>615027</v>
      </c>
      <c r="F15" s="69">
        <v>1679</v>
      </c>
      <c r="G15" s="69">
        <f t="shared" si="0"/>
        <v>616706</v>
      </c>
      <c r="H15" s="127">
        <f>G15/G21*100</f>
        <v>9.82765517010586</v>
      </c>
      <c r="I15" s="69">
        <v>12</v>
      </c>
      <c r="J15" s="253">
        <v>0</v>
      </c>
      <c r="K15" s="69">
        <f t="shared" si="1"/>
        <v>12</v>
      </c>
      <c r="L15" s="127">
        <f>K15/K21*100</f>
        <v>0.0011220479619401332</v>
      </c>
    </row>
    <row r="16" spans="1:12" ht="12.75">
      <c r="A16" s="9">
        <v>9</v>
      </c>
      <c r="B16" s="24"/>
      <c r="C16" s="24"/>
      <c r="D16" s="11" t="s">
        <v>13</v>
      </c>
      <c r="E16" s="69">
        <v>590151</v>
      </c>
      <c r="F16" s="69">
        <v>414</v>
      </c>
      <c r="G16" s="69">
        <f t="shared" si="0"/>
        <v>590565</v>
      </c>
      <c r="H16" s="127">
        <f>G16/G21*100</f>
        <v>9.411079469850412</v>
      </c>
      <c r="I16" s="69">
        <v>8</v>
      </c>
      <c r="J16" s="253">
        <v>0</v>
      </c>
      <c r="K16" s="69">
        <f t="shared" si="1"/>
        <v>8</v>
      </c>
      <c r="L16" s="127">
        <f>K16/K21*100</f>
        <v>0.0007480319746267554</v>
      </c>
    </row>
    <row r="17" spans="1:12" ht="12.75">
      <c r="A17" s="9">
        <v>10</v>
      </c>
      <c r="B17" s="24"/>
      <c r="C17" s="24"/>
      <c r="D17" s="11" t="s">
        <v>14</v>
      </c>
      <c r="E17" s="69">
        <v>566066</v>
      </c>
      <c r="F17" s="69">
        <v>2001</v>
      </c>
      <c r="G17" s="69">
        <f t="shared" si="0"/>
        <v>568067</v>
      </c>
      <c r="H17" s="127">
        <f>G17/G21*100</f>
        <v>9.052557603649918</v>
      </c>
      <c r="I17" s="69">
        <v>7</v>
      </c>
      <c r="J17" s="69">
        <v>56</v>
      </c>
      <c r="K17" s="69">
        <f t="shared" si="1"/>
        <v>63</v>
      </c>
      <c r="L17" s="127">
        <f>K17/K21*100</f>
        <v>0.005890751800185699</v>
      </c>
    </row>
    <row r="18" spans="1:12" ht="12.75">
      <c r="A18" s="9">
        <v>11</v>
      </c>
      <c r="B18" s="24"/>
      <c r="C18" s="24"/>
      <c r="D18" s="11" t="s">
        <v>15</v>
      </c>
      <c r="E18" s="69">
        <v>492904</v>
      </c>
      <c r="F18" s="69">
        <v>5021</v>
      </c>
      <c r="G18" s="69">
        <f t="shared" si="0"/>
        <v>497925</v>
      </c>
      <c r="H18" s="127">
        <f>G18/G21*100</f>
        <v>7.934794214058175</v>
      </c>
      <c r="I18" s="69">
        <v>2</v>
      </c>
      <c r="J18" s="69">
        <v>51</v>
      </c>
      <c r="K18" s="69">
        <f t="shared" si="1"/>
        <v>53</v>
      </c>
      <c r="L18" s="127">
        <f>K18/K21*100</f>
        <v>0.004955711831902255</v>
      </c>
    </row>
    <row r="19" spans="1:12" ht="12.75">
      <c r="A19" s="9">
        <v>12</v>
      </c>
      <c r="B19" s="24"/>
      <c r="C19" s="24"/>
      <c r="D19" s="11" t="s">
        <v>16</v>
      </c>
      <c r="E19" s="69">
        <v>544726</v>
      </c>
      <c r="F19" s="69">
        <v>7677</v>
      </c>
      <c r="G19" s="69">
        <f t="shared" si="0"/>
        <v>552403</v>
      </c>
      <c r="H19" s="127">
        <f>G19/G21*100</f>
        <v>8.802940459363114</v>
      </c>
      <c r="I19" s="69">
        <v>127</v>
      </c>
      <c r="J19" s="69">
        <v>23</v>
      </c>
      <c r="K19" s="69">
        <f>+I19+J19</f>
        <v>150</v>
      </c>
      <c r="L19" s="127">
        <f>K19/K21*100</f>
        <v>0.014025599524251664</v>
      </c>
    </row>
    <row r="20" spans="1:12" ht="12.75">
      <c r="A20" s="31"/>
      <c r="B20" s="22"/>
      <c r="C20" s="22"/>
      <c r="D20" s="16"/>
      <c r="E20" s="72"/>
      <c r="F20" s="72"/>
      <c r="G20" s="72"/>
      <c r="H20" s="126"/>
      <c r="I20" s="72"/>
      <c r="J20" s="72"/>
      <c r="K20" s="72"/>
      <c r="L20" s="126"/>
    </row>
    <row r="21" spans="1:12" ht="12.75">
      <c r="A21" s="39"/>
      <c r="B21" s="33"/>
      <c r="C21" s="33"/>
      <c r="D21" s="100" t="s">
        <v>1</v>
      </c>
      <c r="E21" s="101">
        <f>SUM(E8:E19)</f>
        <v>6245326</v>
      </c>
      <c r="F21" s="101">
        <f>SUM(F8:F19)</f>
        <v>29884</v>
      </c>
      <c r="G21" s="101">
        <f>SUM(G8:G19)</f>
        <v>6275210</v>
      </c>
      <c r="H21" s="128">
        <f>G21/G21*100</f>
        <v>100</v>
      </c>
      <c r="I21" s="101">
        <f>SUM(I8:I19)</f>
        <v>1059198</v>
      </c>
      <c r="J21" s="101">
        <f>SUM(J8:J19)</f>
        <v>10275</v>
      </c>
      <c r="K21" s="101">
        <f>SUM(K8:K19)</f>
        <v>1069473</v>
      </c>
      <c r="L21" s="128">
        <f>K21/K21*100</f>
        <v>100</v>
      </c>
    </row>
    <row r="24" spans="1:4" ht="12.75">
      <c r="A24" s="3" t="s">
        <v>90</v>
      </c>
      <c r="B24" s="3"/>
      <c r="C24" s="3"/>
      <c r="D24" s="3" t="s">
        <v>94</v>
      </c>
    </row>
    <row r="25" spans="1:4" ht="12.75">
      <c r="A25" s="1" t="s">
        <v>28</v>
      </c>
      <c r="D25" s="1" t="s">
        <v>96</v>
      </c>
    </row>
    <row r="27" spans="1:12" ht="12.75">
      <c r="A27" s="309" t="s">
        <v>5</v>
      </c>
      <c r="B27" s="20"/>
      <c r="C27" s="21"/>
      <c r="D27" s="326" t="s">
        <v>6</v>
      </c>
      <c r="E27" s="323">
        <v>2021</v>
      </c>
      <c r="F27" s="324"/>
      <c r="G27" s="324"/>
      <c r="H27" s="325"/>
      <c r="I27" s="323">
        <v>2022</v>
      </c>
      <c r="J27" s="324"/>
      <c r="K27" s="324"/>
      <c r="L27" s="325"/>
    </row>
    <row r="28" spans="1:12" ht="12.75">
      <c r="A28" s="310"/>
      <c r="B28" s="13"/>
      <c r="C28" s="22"/>
      <c r="D28" s="327"/>
      <c r="E28" s="5" t="s">
        <v>92</v>
      </c>
      <c r="F28" s="5" t="s">
        <v>93</v>
      </c>
      <c r="G28" s="5" t="s">
        <v>1</v>
      </c>
      <c r="H28" s="81" t="s">
        <v>29</v>
      </c>
      <c r="I28" s="5" t="s">
        <v>92</v>
      </c>
      <c r="J28" s="5" t="s">
        <v>93</v>
      </c>
      <c r="K28" s="5" t="s">
        <v>1</v>
      </c>
      <c r="L28" s="81" t="s">
        <v>29</v>
      </c>
    </row>
    <row r="29" spans="1:12" ht="12.75">
      <c r="A29" s="29"/>
      <c r="B29" s="24"/>
      <c r="C29" s="24"/>
      <c r="D29" s="25"/>
      <c r="E29" s="30"/>
      <c r="F29" s="30"/>
      <c r="G29" s="30"/>
      <c r="H29" s="30"/>
      <c r="I29" s="30"/>
      <c r="J29" s="30"/>
      <c r="K29" s="30"/>
      <c r="L29" s="30"/>
    </row>
    <row r="30" spans="1:12" ht="12.75">
      <c r="A30" s="9">
        <v>1</v>
      </c>
      <c r="B30" s="24"/>
      <c r="C30" s="24"/>
      <c r="D30" s="11" t="s">
        <v>87</v>
      </c>
      <c r="E30" s="69">
        <v>2</v>
      </c>
      <c r="F30" s="69">
        <v>8</v>
      </c>
      <c r="G30" s="69">
        <f>+E30+F30</f>
        <v>10</v>
      </c>
      <c r="H30" s="127">
        <f>G30/G43*100</f>
        <v>19.607843137254903</v>
      </c>
      <c r="I30" s="69">
        <v>3</v>
      </c>
      <c r="J30" s="69">
        <v>0</v>
      </c>
      <c r="K30" s="129">
        <f>+J30+I30</f>
        <v>3</v>
      </c>
      <c r="L30" s="132">
        <f>K30/K43*100</f>
        <v>0.00013916289805807454</v>
      </c>
    </row>
    <row r="31" spans="1:12" ht="12.75">
      <c r="A31" s="9">
        <v>2</v>
      </c>
      <c r="B31" s="24"/>
      <c r="C31" s="24"/>
      <c r="D31" s="11" t="s">
        <v>88</v>
      </c>
      <c r="E31" s="69">
        <v>12</v>
      </c>
      <c r="F31" s="69">
        <v>0</v>
      </c>
      <c r="G31" s="69">
        <f aca="true" t="shared" si="2" ref="G31:G40">+E31+F31</f>
        <v>12</v>
      </c>
      <c r="H31" s="127">
        <f>G31/G43*100</f>
        <v>23.52941176470588</v>
      </c>
      <c r="I31" s="69">
        <v>1293</v>
      </c>
      <c r="J31" s="69">
        <v>17</v>
      </c>
      <c r="K31" s="129">
        <f aca="true" t="shared" si="3" ref="K31:K41">+J31+I31</f>
        <v>1310</v>
      </c>
      <c r="L31" s="132">
        <f>K31/K43*100</f>
        <v>0.06076779881869254</v>
      </c>
    </row>
    <row r="32" spans="1:12" ht="12.75">
      <c r="A32" s="9">
        <v>3</v>
      </c>
      <c r="B32" s="24"/>
      <c r="C32" s="24"/>
      <c r="D32" s="11" t="s">
        <v>7</v>
      </c>
      <c r="E32" s="69">
        <v>3</v>
      </c>
      <c r="F32" s="69">
        <v>0</v>
      </c>
      <c r="G32" s="69">
        <f t="shared" si="2"/>
        <v>3</v>
      </c>
      <c r="H32" s="127">
        <f>G32/G43*100</f>
        <v>5.88235294117647</v>
      </c>
      <c r="I32" s="69">
        <v>14617</v>
      </c>
      <c r="J32" s="69">
        <v>3</v>
      </c>
      <c r="K32" s="129">
        <f t="shared" si="3"/>
        <v>14620</v>
      </c>
      <c r="L32" s="132">
        <f>K32/K43*100</f>
        <v>0.6781871898696832</v>
      </c>
    </row>
    <row r="33" spans="1:12" ht="12.75">
      <c r="A33" s="9">
        <v>4</v>
      </c>
      <c r="B33" s="24"/>
      <c r="C33" s="24"/>
      <c r="D33" s="11" t="s">
        <v>8</v>
      </c>
      <c r="E33" s="69">
        <v>9</v>
      </c>
      <c r="F33" s="69">
        <v>0</v>
      </c>
      <c r="G33" s="69">
        <f t="shared" si="2"/>
        <v>9</v>
      </c>
      <c r="H33" s="127">
        <f>G33/G43*100</f>
        <v>17.647058823529413</v>
      </c>
      <c r="I33" s="69">
        <v>58315</v>
      </c>
      <c r="J33" s="69">
        <v>20</v>
      </c>
      <c r="K33" s="129">
        <f t="shared" si="3"/>
        <v>58335</v>
      </c>
      <c r="L33" s="132">
        <f>K33/K43*100</f>
        <v>2.706022552739259</v>
      </c>
    </row>
    <row r="34" spans="1:12" ht="12.75">
      <c r="A34" s="9">
        <v>5</v>
      </c>
      <c r="B34" s="24"/>
      <c r="C34" s="24"/>
      <c r="D34" s="11" t="s">
        <v>9</v>
      </c>
      <c r="E34" s="69">
        <v>8</v>
      </c>
      <c r="F34" s="69">
        <v>0</v>
      </c>
      <c r="G34" s="121">
        <f t="shared" si="2"/>
        <v>8</v>
      </c>
      <c r="H34" s="127">
        <f>G34/G43*100</f>
        <v>15.686274509803921</v>
      </c>
      <c r="I34" s="69">
        <v>115553</v>
      </c>
      <c r="J34" s="69">
        <v>58</v>
      </c>
      <c r="K34" s="129">
        <f t="shared" si="3"/>
        <v>115611</v>
      </c>
      <c r="L34" s="132">
        <f>K34/K43*100</f>
        <v>5.362920602464018</v>
      </c>
    </row>
    <row r="35" spans="1:12" ht="12.75">
      <c r="A35" s="9">
        <v>6</v>
      </c>
      <c r="B35" s="24"/>
      <c r="C35" s="24"/>
      <c r="D35" s="11" t="s">
        <v>10</v>
      </c>
      <c r="E35" s="69">
        <v>1</v>
      </c>
      <c r="F35" s="69">
        <v>0</v>
      </c>
      <c r="G35" s="69">
        <f t="shared" si="2"/>
        <v>1</v>
      </c>
      <c r="H35" s="127">
        <f>G35/G43*100</f>
        <v>1.9607843137254901</v>
      </c>
      <c r="I35" s="69">
        <v>181545</v>
      </c>
      <c r="J35" s="69">
        <v>80</v>
      </c>
      <c r="K35" s="129">
        <f t="shared" si="3"/>
        <v>181625</v>
      </c>
      <c r="L35" s="132">
        <f>K35/K43*100</f>
        <v>8.425153786599262</v>
      </c>
    </row>
    <row r="36" spans="1:12" ht="12.75">
      <c r="A36" s="9">
        <v>7</v>
      </c>
      <c r="B36" s="24"/>
      <c r="C36" s="24"/>
      <c r="D36" s="11" t="s">
        <v>11</v>
      </c>
      <c r="E36" s="69">
        <v>0</v>
      </c>
      <c r="F36" s="253">
        <v>0</v>
      </c>
      <c r="G36" s="69">
        <f t="shared" si="2"/>
        <v>0</v>
      </c>
      <c r="H36" s="127">
        <f>G36/G43*100</f>
        <v>0</v>
      </c>
      <c r="I36" s="69">
        <v>246442</v>
      </c>
      <c r="J36" s="253">
        <v>62</v>
      </c>
      <c r="K36" s="129">
        <f>+J36+I36</f>
        <v>246504</v>
      </c>
      <c r="L36" s="132">
        <f>K36/K43*100</f>
        <v>11.434737007635869</v>
      </c>
    </row>
    <row r="37" spans="1:12" ht="12.75">
      <c r="A37" s="9">
        <v>8</v>
      </c>
      <c r="B37" s="24"/>
      <c r="C37" s="24"/>
      <c r="D37" s="11" t="s">
        <v>12</v>
      </c>
      <c r="E37" s="69">
        <v>0</v>
      </c>
      <c r="F37" s="253">
        <v>0</v>
      </c>
      <c r="G37" s="69">
        <f t="shared" si="2"/>
        <v>0</v>
      </c>
      <c r="H37" s="127">
        <f>G37/G43*100</f>
        <v>0</v>
      </c>
      <c r="I37" s="69">
        <v>276627</v>
      </c>
      <c r="J37" s="253">
        <v>32</v>
      </c>
      <c r="K37" s="129">
        <f t="shared" si="3"/>
        <v>276659</v>
      </c>
      <c r="L37" s="132">
        <f>K37/K43*100</f>
        <v>12.833556071282947</v>
      </c>
    </row>
    <row r="38" spans="1:12" ht="12.75">
      <c r="A38" s="9">
        <v>9</v>
      </c>
      <c r="B38" s="24"/>
      <c r="C38" s="24"/>
      <c r="D38" s="11" t="s">
        <v>13</v>
      </c>
      <c r="E38" s="69">
        <v>0</v>
      </c>
      <c r="F38" s="253">
        <v>0</v>
      </c>
      <c r="G38" s="69">
        <f t="shared" si="2"/>
        <v>0</v>
      </c>
      <c r="H38" s="127">
        <f>G38/G43*100</f>
        <v>0</v>
      </c>
      <c r="I38" s="69">
        <v>291115</v>
      </c>
      <c r="J38" s="253">
        <v>47</v>
      </c>
      <c r="K38" s="129">
        <f t="shared" si="3"/>
        <v>291162</v>
      </c>
      <c r="L38" s="132">
        <f>K38/K43*100</f>
        <v>13.506315908128366</v>
      </c>
    </row>
    <row r="39" spans="1:12" ht="12.75">
      <c r="A39" s="9">
        <v>10</v>
      </c>
      <c r="B39" s="24"/>
      <c r="C39" s="24"/>
      <c r="D39" s="11" t="s">
        <v>14</v>
      </c>
      <c r="E39" s="69">
        <v>2</v>
      </c>
      <c r="F39" s="69">
        <v>0</v>
      </c>
      <c r="G39" s="69">
        <f t="shared" si="2"/>
        <v>2</v>
      </c>
      <c r="H39" s="127">
        <f>G39/G43*100</f>
        <v>3.9215686274509802</v>
      </c>
      <c r="I39" s="69">
        <v>305152</v>
      </c>
      <c r="J39" s="69">
        <v>92</v>
      </c>
      <c r="K39" s="129">
        <f t="shared" si="3"/>
        <v>305244</v>
      </c>
      <c r="L39" s="132">
        <f>K39/K43*100</f>
        <v>14.159546551612967</v>
      </c>
    </row>
    <row r="40" spans="1:12" ht="12.75">
      <c r="A40" s="9">
        <v>11</v>
      </c>
      <c r="B40" s="24"/>
      <c r="C40" s="24"/>
      <c r="D40" s="11" t="s">
        <v>15</v>
      </c>
      <c r="E40" s="69">
        <v>6</v>
      </c>
      <c r="F40" s="69">
        <v>0</v>
      </c>
      <c r="G40" s="69">
        <f t="shared" si="2"/>
        <v>6</v>
      </c>
      <c r="H40" s="127">
        <f>G40/G43*100</f>
        <v>11.76470588235294</v>
      </c>
      <c r="I40" s="69">
        <v>287025</v>
      </c>
      <c r="J40" s="69">
        <v>373</v>
      </c>
      <c r="K40" s="129">
        <f t="shared" si="3"/>
        <v>287398</v>
      </c>
      <c r="L40" s="132">
        <f>K40/K43*100</f>
        <v>13.33171285869817</v>
      </c>
    </row>
    <row r="41" spans="1:12" ht="12.75">
      <c r="A41" s="9">
        <v>12</v>
      </c>
      <c r="B41" s="24"/>
      <c r="C41" s="24"/>
      <c r="D41" s="11" t="s">
        <v>16</v>
      </c>
      <c r="E41" s="69">
        <v>0</v>
      </c>
      <c r="F41" s="69">
        <v>0</v>
      </c>
      <c r="G41" s="69">
        <f>+E41+F41</f>
        <v>0</v>
      </c>
      <c r="H41" s="127">
        <f>G41/G43*100</f>
        <v>0</v>
      </c>
      <c r="I41" s="69">
        <v>376361</v>
      </c>
      <c r="J41" s="69">
        <v>915</v>
      </c>
      <c r="K41" s="129">
        <f t="shared" si="3"/>
        <v>377276</v>
      </c>
      <c r="L41" s="132">
        <f>K41/K43*100</f>
        <v>17.50094050925271</v>
      </c>
    </row>
    <row r="42" spans="1:12" ht="12.75">
      <c r="A42" s="31"/>
      <c r="B42" s="22"/>
      <c r="C42" s="22"/>
      <c r="D42" s="16"/>
      <c r="E42" s="72"/>
      <c r="F42" s="72"/>
      <c r="G42" s="72"/>
      <c r="H42" s="126"/>
      <c r="I42" s="72"/>
      <c r="J42" s="72"/>
      <c r="K42" s="72"/>
      <c r="L42" s="126"/>
    </row>
    <row r="43" spans="1:12" ht="12.75">
      <c r="A43" s="39"/>
      <c r="B43" s="33"/>
      <c r="C43" s="33"/>
      <c r="D43" s="100" t="s">
        <v>1</v>
      </c>
      <c r="E43" s="101">
        <f>SUM(E30:E41)</f>
        <v>43</v>
      </c>
      <c r="F43" s="101">
        <f>SUM(F30:F41)</f>
        <v>8</v>
      </c>
      <c r="G43" s="101">
        <f>SUM(G30:G41)</f>
        <v>51</v>
      </c>
      <c r="H43" s="128">
        <f>G43/G43*100</f>
        <v>100</v>
      </c>
      <c r="I43" s="101">
        <f>SUM(I30:I41)</f>
        <v>2154048</v>
      </c>
      <c r="J43" s="101">
        <f>SUM(J30:J41)</f>
        <v>1699</v>
      </c>
      <c r="K43" s="101">
        <f>SUM(K30:K41)</f>
        <v>2155747</v>
      </c>
      <c r="L43" s="128">
        <f>K43/K43*100</f>
        <v>100</v>
      </c>
    </row>
    <row r="45" spans="1:8" ht="12.75">
      <c r="A45" s="3" t="s">
        <v>90</v>
      </c>
      <c r="B45" s="3"/>
      <c r="C45" s="3"/>
      <c r="D45" s="3" t="s">
        <v>94</v>
      </c>
      <c r="H45" s="87"/>
    </row>
    <row r="46" spans="1:4" ht="12.75">
      <c r="A46" s="1" t="s">
        <v>28</v>
      </c>
      <c r="D46" s="1" t="s">
        <v>95</v>
      </c>
    </row>
    <row r="48" spans="1:8" ht="12.75">
      <c r="A48" s="309" t="s">
        <v>5</v>
      </c>
      <c r="B48" s="20"/>
      <c r="C48" s="21"/>
      <c r="D48" s="326" t="s">
        <v>6</v>
      </c>
      <c r="E48" s="323">
        <v>2023</v>
      </c>
      <c r="F48" s="324"/>
      <c r="G48" s="324"/>
      <c r="H48" s="325"/>
    </row>
    <row r="49" spans="1:23" ht="12.75">
      <c r="A49" s="310"/>
      <c r="B49" s="13"/>
      <c r="C49" s="22"/>
      <c r="D49" s="327"/>
      <c r="E49" s="5" t="s">
        <v>92</v>
      </c>
      <c r="F49" s="5" t="s">
        <v>93</v>
      </c>
      <c r="G49" s="5" t="s">
        <v>1</v>
      </c>
      <c r="H49" s="81" t="s">
        <v>29</v>
      </c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1"/>
    </row>
    <row r="50" spans="1:23" ht="12.75">
      <c r="A50" s="29"/>
      <c r="B50" s="24"/>
      <c r="C50" s="24"/>
      <c r="D50" s="25"/>
      <c r="E50" s="30"/>
      <c r="F50" s="30"/>
      <c r="G50" s="30"/>
      <c r="H50" s="3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1"/>
    </row>
    <row r="51" spans="1:23" ht="12.75">
      <c r="A51" s="9">
        <v>1</v>
      </c>
      <c r="B51" s="24"/>
      <c r="C51" s="24"/>
      <c r="D51" s="11" t="s">
        <v>87</v>
      </c>
      <c r="E51" s="69">
        <v>329909</v>
      </c>
      <c r="F51" s="69">
        <v>1876</v>
      </c>
      <c r="G51" s="129">
        <f>+F51+E51</f>
        <v>331785</v>
      </c>
      <c r="H51" s="132">
        <f>G51/G64*100</f>
        <v>6.291840831607328</v>
      </c>
      <c r="L51" s="156"/>
      <c r="M51" s="10"/>
      <c r="N51" s="115"/>
      <c r="O51" s="115"/>
      <c r="P51" s="115"/>
      <c r="Q51" s="10"/>
      <c r="R51" s="114"/>
      <c r="S51" s="114"/>
      <c r="T51" s="114"/>
      <c r="U51" s="10"/>
      <c r="V51" s="10"/>
      <c r="W51" s="11"/>
    </row>
    <row r="52" spans="1:23" ht="12.75">
      <c r="A52" s="9">
        <v>2</v>
      </c>
      <c r="B52" s="24"/>
      <c r="C52" s="24"/>
      <c r="D52" s="11" t="s">
        <v>88</v>
      </c>
      <c r="E52" s="69">
        <v>317005</v>
      </c>
      <c r="F52" s="69">
        <v>6505</v>
      </c>
      <c r="G52" s="129">
        <f aca="true" t="shared" si="4" ref="G52:G62">+F52+E52</f>
        <v>323510</v>
      </c>
      <c r="H52" s="132">
        <f>G52/G64*100</f>
        <v>6.134916971633097</v>
      </c>
      <c r="M52" s="10"/>
      <c r="N52" s="115"/>
      <c r="O52" s="115"/>
      <c r="P52" s="115"/>
      <c r="Q52" s="10"/>
      <c r="R52" s="114"/>
      <c r="S52" s="114"/>
      <c r="T52" s="114"/>
      <c r="U52" s="10"/>
      <c r="V52" s="10"/>
      <c r="W52" s="11"/>
    </row>
    <row r="53" spans="1:23" ht="12.75">
      <c r="A53" s="9">
        <v>3</v>
      </c>
      <c r="B53" s="24"/>
      <c r="C53" s="24"/>
      <c r="D53" s="11" t="s">
        <v>7</v>
      </c>
      <c r="E53" s="69">
        <v>366956</v>
      </c>
      <c r="F53" s="69">
        <v>3739</v>
      </c>
      <c r="G53" s="129">
        <f t="shared" si="4"/>
        <v>370695</v>
      </c>
      <c r="H53" s="132">
        <f>G53/G64*100</f>
        <v>7.029714836634201</v>
      </c>
      <c r="M53" s="10"/>
      <c r="N53" s="115"/>
      <c r="O53" s="115"/>
      <c r="P53" s="115"/>
      <c r="Q53" s="10"/>
      <c r="R53" s="114"/>
      <c r="S53" s="114"/>
      <c r="T53" s="114"/>
      <c r="U53" s="10"/>
      <c r="V53" s="10"/>
      <c r="W53" s="11"/>
    </row>
    <row r="54" spans="1:23" ht="12.75">
      <c r="A54" s="9">
        <v>4</v>
      </c>
      <c r="B54" s="24"/>
      <c r="C54" s="24"/>
      <c r="D54" s="11" t="s">
        <v>8</v>
      </c>
      <c r="E54" s="69">
        <v>410281</v>
      </c>
      <c r="F54" s="69">
        <v>1229</v>
      </c>
      <c r="G54" s="129">
        <f t="shared" si="4"/>
        <v>411510</v>
      </c>
      <c r="H54" s="132">
        <f>G54/G64*100</f>
        <v>7.803714515769947</v>
      </c>
      <c r="L54" s="120"/>
      <c r="M54" s="10"/>
      <c r="N54" s="115"/>
      <c r="O54" s="115"/>
      <c r="P54" s="115"/>
      <c r="Q54" s="10"/>
      <c r="R54" s="114"/>
      <c r="S54" s="114"/>
      <c r="T54" s="114"/>
      <c r="U54" s="10"/>
      <c r="V54" s="10"/>
      <c r="W54" s="11"/>
    </row>
    <row r="55" spans="1:23" ht="12.75">
      <c r="A55" s="9">
        <v>5</v>
      </c>
      <c r="B55" s="24"/>
      <c r="C55" s="24"/>
      <c r="D55" s="11" t="s">
        <v>9</v>
      </c>
      <c r="E55" s="69">
        <v>439454</v>
      </c>
      <c r="F55" s="69">
        <v>21</v>
      </c>
      <c r="G55" s="129">
        <f t="shared" si="4"/>
        <v>439475</v>
      </c>
      <c r="H55" s="132">
        <f>G55/G64*100</f>
        <v>8.334031826244798</v>
      </c>
      <c r="M55" s="10"/>
      <c r="N55" s="115"/>
      <c r="O55" s="115"/>
      <c r="P55" s="115"/>
      <c r="Q55" s="10"/>
      <c r="R55" s="114"/>
      <c r="S55" s="114"/>
      <c r="T55" s="114"/>
      <c r="U55" s="10"/>
      <c r="V55" s="10"/>
      <c r="W55" s="11"/>
    </row>
    <row r="56" spans="1:23" ht="12.75">
      <c r="A56" s="9">
        <v>6</v>
      </c>
      <c r="B56" s="24"/>
      <c r="C56" s="24"/>
      <c r="D56" s="11" t="s">
        <v>10</v>
      </c>
      <c r="E56" s="69">
        <v>478127</v>
      </c>
      <c r="F56" s="69">
        <v>71</v>
      </c>
      <c r="G56" s="129">
        <f t="shared" si="4"/>
        <v>478198</v>
      </c>
      <c r="H56" s="132">
        <f>G56/G64*100</f>
        <v>9.068359636490381</v>
      </c>
      <c r="M56" s="10"/>
      <c r="N56" s="115"/>
      <c r="O56" s="115"/>
      <c r="P56" s="115"/>
      <c r="Q56" s="10"/>
      <c r="R56" s="114"/>
      <c r="S56" s="114"/>
      <c r="T56" s="114"/>
      <c r="U56" s="10"/>
      <c r="V56" s="10"/>
      <c r="W56" s="11"/>
    </row>
    <row r="57" spans="1:23" ht="12.75">
      <c r="A57" s="9">
        <v>7</v>
      </c>
      <c r="B57" s="24"/>
      <c r="C57" s="24"/>
      <c r="D57" s="11" t="s">
        <v>11</v>
      </c>
      <c r="E57" s="69">
        <v>541272</v>
      </c>
      <c r="F57" s="253">
        <v>81</v>
      </c>
      <c r="G57" s="129">
        <f t="shared" si="4"/>
        <v>541353</v>
      </c>
      <c r="H57" s="132">
        <f>G57/G64*100</f>
        <v>10.266006328535413</v>
      </c>
      <c r="M57" s="10"/>
      <c r="N57" s="115"/>
      <c r="O57" s="115"/>
      <c r="P57" s="115"/>
      <c r="Q57" s="10"/>
      <c r="R57" s="114"/>
      <c r="S57" s="114"/>
      <c r="T57" s="114"/>
      <c r="U57" s="10"/>
      <c r="V57" s="10"/>
      <c r="W57" s="11"/>
    </row>
    <row r="58" spans="1:23" ht="12.75">
      <c r="A58" s="9">
        <v>8</v>
      </c>
      <c r="B58" s="24"/>
      <c r="C58" s="24"/>
      <c r="D58" s="11" t="s">
        <v>12</v>
      </c>
      <c r="E58" s="69">
        <v>522063</v>
      </c>
      <c r="F58" s="253">
        <v>78</v>
      </c>
      <c r="G58" s="129">
        <f t="shared" si="4"/>
        <v>522141</v>
      </c>
      <c r="H58" s="132">
        <f>G58/G64*100</f>
        <v>9.90167748287681</v>
      </c>
      <c r="M58" s="10"/>
      <c r="N58" s="115"/>
      <c r="O58" s="115"/>
      <c r="P58" s="115"/>
      <c r="Q58" s="10"/>
      <c r="R58" s="114"/>
      <c r="S58" s="114"/>
      <c r="T58" s="114"/>
      <c r="U58" s="10"/>
      <c r="V58" s="10"/>
      <c r="W58" s="11"/>
    </row>
    <row r="59" spans="1:23" ht="12.75">
      <c r="A59" s="9">
        <v>9</v>
      </c>
      <c r="B59" s="24"/>
      <c r="C59" s="24"/>
      <c r="D59" s="11" t="s">
        <v>13</v>
      </c>
      <c r="E59" s="69">
        <v>508297</v>
      </c>
      <c r="F59" s="253">
        <v>53</v>
      </c>
      <c r="G59" s="129">
        <f t="shared" si="4"/>
        <v>508350</v>
      </c>
      <c r="H59" s="132">
        <f>G59/G64*100</f>
        <v>9.640150358658726</v>
      </c>
      <c r="K59" s="120"/>
      <c r="M59" s="10"/>
      <c r="N59" s="115"/>
      <c r="O59" s="115"/>
      <c r="P59" s="115"/>
      <c r="Q59" s="10"/>
      <c r="R59" s="114"/>
      <c r="S59" s="114"/>
      <c r="T59" s="114"/>
      <c r="U59" s="10"/>
      <c r="V59" s="10"/>
      <c r="W59" s="11"/>
    </row>
    <row r="60" spans="1:23" ht="12.75">
      <c r="A60" s="9">
        <v>10</v>
      </c>
      <c r="B60" s="24"/>
      <c r="C60" s="24"/>
      <c r="D60" s="11" t="s">
        <v>14</v>
      </c>
      <c r="E60" s="69">
        <v>458845</v>
      </c>
      <c r="F60" s="69">
        <v>2596</v>
      </c>
      <c r="G60" s="129">
        <f t="shared" si="4"/>
        <v>461441</v>
      </c>
      <c r="H60" s="132">
        <f>G60/G64*100</f>
        <v>8.750586449591506</v>
      </c>
      <c r="M60" s="10"/>
      <c r="N60" s="115"/>
      <c r="O60" s="115"/>
      <c r="P60" s="115"/>
      <c r="Q60" s="10"/>
      <c r="R60" s="114"/>
      <c r="S60" s="114"/>
      <c r="T60" s="114"/>
      <c r="U60" s="10"/>
      <c r="V60" s="10"/>
      <c r="W60" s="11"/>
    </row>
    <row r="61" spans="1:23" ht="12.75">
      <c r="A61" s="9">
        <v>11</v>
      </c>
      <c r="B61" s="24"/>
      <c r="C61" s="24"/>
      <c r="D61" s="11" t="s">
        <v>15</v>
      </c>
      <c r="E61" s="69">
        <v>397522</v>
      </c>
      <c r="F61" s="69">
        <v>5632</v>
      </c>
      <c r="G61" s="129">
        <f t="shared" si="4"/>
        <v>403154</v>
      </c>
      <c r="H61" s="132">
        <f>G61/G64*100</f>
        <v>7.645254603510771</v>
      </c>
      <c r="M61" s="10"/>
      <c r="N61" s="115"/>
      <c r="O61" s="115"/>
      <c r="P61" s="115"/>
      <c r="Q61" s="10"/>
      <c r="R61" s="114"/>
      <c r="S61" s="114"/>
      <c r="T61" s="114"/>
      <c r="U61" s="10"/>
      <c r="V61" s="10"/>
      <c r="W61" s="11"/>
    </row>
    <row r="62" spans="1:23" ht="12.75">
      <c r="A62" s="9">
        <v>12</v>
      </c>
      <c r="B62" s="24"/>
      <c r="C62" s="24"/>
      <c r="D62" s="11" t="s">
        <v>16</v>
      </c>
      <c r="E62" s="69">
        <v>478382</v>
      </c>
      <c r="F62" s="69">
        <v>3264</v>
      </c>
      <c r="G62" s="129">
        <f t="shared" si="4"/>
        <v>481646</v>
      </c>
      <c r="H62" s="132">
        <f>G62/G64*100</f>
        <v>9.133746158447018</v>
      </c>
      <c r="M62" s="10"/>
      <c r="N62" s="115"/>
      <c r="O62" s="115"/>
      <c r="P62" s="115"/>
      <c r="Q62" s="10"/>
      <c r="R62" s="114"/>
      <c r="S62" s="114"/>
      <c r="T62" s="114"/>
      <c r="U62" s="10"/>
      <c r="V62" s="10"/>
      <c r="W62" s="11"/>
    </row>
    <row r="63" spans="1:23" ht="12.75">
      <c r="A63" s="31"/>
      <c r="B63" s="22"/>
      <c r="C63" s="22"/>
      <c r="D63" s="16"/>
      <c r="E63" s="72"/>
      <c r="F63" s="72"/>
      <c r="G63" s="130"/>
      <c r="H63" s="129"/>
      <c r="M63" s="10"/>
      <c r="N63" s="116"/>
      <c r="O63" s="116"/>
      <c r="P63" s="116"/>
      <c r="Q63" s="10"/>
      <c r="R63" s="114"/>
      <c r="S63" s="114"/>
      <c r="T63" s="114"/>
      <c r="U63" s="10"/>
      <c r="V63" s="10"/>
      <c r="W63" s="11"/>
    </row>
    <row r="64" spans="1:23" ht="12.75">
      <c r="A64" s="39"/>
      <c r="B64" s="33"/>
      <c r="C64" s="33"/>
      <c r="D64" s="100" t="s">
        <v>1</v>
      </c>
      <c r="E64" s="101">
        <f>SUM(E51:E62)</f>
        <v>5248113</v>
      </c>
      <c r="F64" s="101">
        <f>SUM(F51:F62)</f>
        <v>25145</v>
      </c>
      <c r="G64" s="101">
        <f>SUM(G51:G62)</f>
        <v>5273258</v>
      </c>
      <c r="H64" s="131">
        <f>G64/G64*100</f>
        <v>100</v>
      </c>
      <c r="J64" s="120"/>
      <c r="M64" s="10"/>
      <c r="N64" s="117"/>
      <c r="O64" s="117"/>
      <c r="P64" s="117"/>
      <c r="Q64" s="10"/>
      <c r="R64" s="114"/>
      <c r="S64" s="114"/>
      <c r="T64" s="114"/>
      <c r="U64" s="10"/>
      <c r="V64" s="10"/>
      <c r="W64" s="11"/>
    </row>
    <row r="65" spans="13:23" ht="12.75"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1"/>
    </row>
    <row r="66" spans="1:23" ht="12.75">
      <c r="A66" s="18" t="s">
        <v>2</v>
      </c>
      <c r="C66" s="82" t="s">
        <v>3</v>
      </c>
      <c r="D66" s="106" t="s">
        <v>419</v>
      </c>
      <c r="E66" s="103"/>
      <c r="F66" s="103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1"/>
    </row>
    <row r="67" spans="1:6" ht="12.75">
      <c r="A67" t="s">
        <v>4</v>
      </c>
      <c r="C67" s="82" t="s">
        <v>3</v>
      </c>
      <c r="D67" s="103" t="s">
        <v>420</v>
      </c>
      <c r="E67" s="103"/>
      <c r="F67" s="103"/>
    </row>
    <row r="71" spans="6:7" ht="12.75">
      <c r="F71" s="120"/>
      <c r="G71" s="120"/>
    </row>
  </sheetData>
  <sheetProtection/>
  <mergeCells count="11">
    <mergeCell ref="E5:H5"/>
    <mergeCell ref="I5:L5"/>
    <mergeCell ref="A27:A28"/>
    <mergeCell ref="D27:D28"/>
    <mergeCell ref="E27:H27"/>
    <mergeCell ref="I27:L27"/>
    <mergeCell ref="A48:A49"/>
    <mergeCell ref="D48:D49"/>
    <mergeCell ref="E48:H48"/>
    <mergeCell ref="A5:A6"/>
    <mergeCell ref="D5:D6"/>
  </mergeCells>
  <printOptions horizontalCentered="1"/>
  <pageMargins left="0.75" right="0.75" top="1" bottom="1" header="0.5" footer="0.5"/>
  <pageSetup horizontalDpi="300" verticalDpi="300" orientation="landscape" scale="90" r:id="rId1"/>
  <rowBreaks count="2" manualBreakCount="2">
    <brk id="23" max="255" man="1"/>
    <brk id="4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28">
      <selection activeCell="K16" sqref="K16"/>
    </sheetView>
  </sheetViews>
  <sheetFormatPr defaultColWidth="9.140625" defaultRowHeight="12.75"/>
  <cols>
    <col min="1" max="1" width="25.140625" style="90" customWidth="1"/>
    <col min="2" max="2" width="9.140625" style="90" customWidth="1"/>
    <col min="3" max="3" width="11.421875" style="90" customWidth="1"/>
    <col min="4" max="4" width="13.7109375" style="90" customWidth="1"/>
    <col min="5" max="5" width="9.140625" style="90" customWidth="1"/>
    <col min="6" max="6" width="14.140625" style="90" customWidth="1"/>
    <col min="7" max="7" width="17.140625" style="90" customWidth="1"/>
    <col min="8" max="8" width="13.7109375" style="90" customWidth="1"/>
    <col min="9" max="16384" width="9.140625" style="90" customWidth="1"/>
  </cols>
  <sheetData>
    <row r="1" spans="1:8" ht="15">
      <c r="A1"/>
      <c r="B1" s="330" t="s">
        <v>41</v>
      </c>
      <c r="C1" s="330"/>
      <c r="D1" s="330"/>
      <c r="E1" s="330"/>
      <c r="F1" s="330"/>
      <c r="G1" s="330"/>
      <c r="H1" s="330"/>
    </row>
    <row r="2" spans="1:7" ht="15">
      <c r="A2" s="3" t="s">
        <v>97</v>
      </c>
      <c r="B2" s="94" t="s">
        <v>431</v>
      </c>
      <c r="C2" s="95"/>
      <c r="D2" s="96"/>
      <c r="E2" s="95"/>
      <c r="F2" s="95"/>
      <c r="G2" s="95"/>
    </row>
    <row r="3" spans="1:7" ht="15">
      <c r="A3" s="1" t="s">
        <v>99</v>
      </c>
      <c r="B3" s="91" t="s">
        <v>39</v>
      </c>
      <c r="C3" s="92"/>
      <c r="D3" s="93"/>
      <c r="E3" s="92"/>
      <c r="F3" s="92"/>
      <c r="G3" s="92"/>
    </row>
    <row r="4" spans="1:7" ht="15">
      <c r="A4"/>
      <c r="B4" s="91" t="s">
        <v>432</v>
      </c>
      <c r="C4" s="92"/>
      <c r="D4" s="93"/>
      <c r="E4" s="92"/>
      <c r="F4" s="92"/>
      <c r="G4" s="92"/>
    </row>
    <row r="5" spans="1:7" ht="15">
      <c r="A5"/>
      <c r="B5" s="91"/>
      <c r="C5" s="92"/>
      <c r="D5" s="93"/>
      <c r="E5" s="92"/>
      <c r="F5" s="92"/>
      <c r="G5" s="92"/>
    </row>
    <row r="6" spans="1:8" ht="23.25" customHeight="1">
      <c r="A6" s="329" t="s">
        <v>154</v>
      </c>
      <c r="B6" s="329"/>
      <c r="C6" s="329"/>
      <c r="D6" s="329"/>
      <c r="E6" s="329"/>
      <c r="F6" s="329"/>
      <c r="G6" s="329"/>
      <c r="H6" s="329"/>
    </row>
    <row r="7" spans="1:8" ht="28.5" customHeight="1">
      <c r="A7" s="328" t="s">
        <v>433</v>
      </c>
      <c r="B7" s="328"/>
      <c r="C7" s="328"/>
      <c r="D7" s="328"/>
      <c r="E7" s="328"/>
      <c r="F7" s="328"/>
      <c r="G7" s="328"/>
      <c r="H7" s="328"/>
    </row>
    <row r="8" spans="1:8" ht="28.5" customHeight="1">
      <c r="A8" s="133" t="s">
        <v>57</v>
      </c>
      <c r="B8" s="137" t="s">
        <v>30</v>
      </c>
      <c r="C8" s="137">
        <v>2022</v>
      </c>
      <c r="D8" s="137" t="s">
        <v>109</v>
      </c>
      <c r="E8" s="137" t="s">
        <v>30</v>
      </c>
      <c r="F8" s="137">
        <v>2023</v>
      </c>
      <c r="G8" s="157" t="s">
        <v>119</v>
      </c>
      <c r="H8" s="137" t="s">
        <v>109</v>
      </c>
    </row>
    <row r="9" spans="1:8" ht="28.5" customHeight="1">
      <c r="A9" s="134" t="s">
        <v>120</v>
      </c>
      <c r="B9" s="256" t="s">
        <v>42</v>
      </c>
      <c r="C9" s="138">
        <v>605955</v>
      </c>
      <c r="D9" s="139">
        <f>C9/$C$31*100</f>
        <v>28.108817964260187</v>
      </c>
      <c r="E9" s="256" t="s">
        <v>42</v>
      </c>
      <c r="F9" s="138">
        <v>1324410</v>
      </c>
      <c r="G9" s="139">
        <f aca="true" t="shared" si="0" ref="G9:G31">(F9-C9)/C9*100</f>
        <v>118.56573507933757</v>
      </c>
      <c r="H9" s="139">
        <f>F9/F31*100</f>
        <v>25.11559267534416</v>
      </c>
    </row>
    <row r="10" spans="1:8" ht="28.5" customHeight="1">
      <c r="A10" s="135" t="s">
        <v>140</v>
      </c>
      <c r="B10" s="256" t="s">
        <v>43</v>
      </c>
      <c r="C10" s="138">
        <v>181888</v>
      </c>
      <c r="D10" s="139">
        <f aca="true" t="shared" si="1" ref="D10:D31">C10/$C$31*100</f>
        <v>8.437353733995687</v>
      </c>
      <c r="E10" s="256" t="s">
        <v>43</v>
      </c>
      <c r="F10" s="138">
        <v>440415</v>
      </c>
      <c r="G10" s="139">
        <f t="shared" si="0"/>
        <v>142.13527005629837</v>
      </c>
      <c r="H10" s="139">
        <f>F10/F31*100</f>
        <v>8.351857618193534</v>
      </c>
    </row>
    <row r="11" spans="1:11" ht="28.5" customHeight="1">
      <c r="A11" s="134" t="s">
        <v>121</v>
      </c>
      <c r="B11" s="257" t="s">
        <v>143</v>
      </c>
      <c r="C11" s="138">
        <v>33087</v>
      </c>
      <c r="D11" s="139">
        <f t="shared" si="1"/>
        <v>1.534827602682504</v>
      </c>
      <c r="E11" s="256" t="s">
        <v>44</v>
      </c>
      <c r="F11" s="138">
        <v>280111</v>
      </c>
      <c r="G11" s="139">
        <f t="shared" si="0"/>
        <v>746.5892948892314</v>
      </c>
      <c r="H11" s="139">
        <f>F11/F31*100</f>
        <v>5.311915328246788</v>
      </c>
      <c r="K11" s="145"/>
    </row>
    <row r="12" spans="1:11" ht="28.5" customHeight="1">
      <c r="A12" s="135" t="s">
        <v>127</v>
      </c>
      <c r="B12" s="256" t="s">
        <v>45</v>
      </c>
      <c r="C12" s="138">
        <v>126893</v>
      </c>
      <c r="D12" s="139">
        <f t="shared" si="1"/>
        <v>5.8862658744277505</v>
      </c>
      <c r="E12" s="256" t="s">
        <v>45</v>
      </c>
      <c r="F12" s="138">
        <v>256359</v>
      </c>
      <c r="G12" s="139">
        <f t="shared" si="0"/>
        <v>102.02769262291854</v>
      </c>
      <c r="H12" s="139">
        <f>F12/F31*100</f>
        <v>4.8614917001974876</v>
      </c>
      <c r="K12" s="146"/>
    </row>
    <row r="13" spans="1:8" ht="28.5" customHeight="1">
      <c r="A13" s="135" t="s">
        <v>128</v>
      </c>
      <c r="B13" s="256" t="s">
        <v>46</v>
      </c>
      <c r="C13" s="138">
        <v>108132</v>
      </c>
      <c r="D13" s="139">
        <f t="shared" si="1"/>
        <v>5.015987497605239</v>
      </c>
      <c r="E13" s="256" t="s">
        <v>46</v>
      </c>
      <c r="F13" s="138">
        <v>248983</v>
      </c>
      <c r="G13" s="139">
        <f t="shared" si="0"/>
        <v>130.25838789627494</v>
      </c>
      <c r="H13" s="139">
        <f>F13/F31*100</f>
        <v>4.721616124225289</v>
      </c>
    </row>
    <row r="14" spans="1:8" ht="28.5" customHeight="1">
      <c r="A14" s="135" t="s">
        <v>124</v>
      </c>
      <c r="B14" s="256" t="s">
        <v>44</v>
      </c>
      <c r="C14" s="138">
        <v>129088</v>
      </c>
      <c r="D14" s="139">
        <f t="shared" si="1"/>
        <v>5.988086728173575</v>
      </c>
      <c r="E14" s="256" t="s">
        <v>47</v>
      </c>
      <c r="F14" s="138">
        <v>236203</v>
      </c>
      <c r="G14" s="139">
        <f t="shared" si="0"/>
        <v>82.97827838373823</v>
      </c>
      <c r="H14" s="139">
        <f>F14/F31*100</f>
        <v>4.4792612081563234</v>
      </c>
    </row>
    <row r="15" spans="1:8" ht="28.5" customHeight="1">
      <c r="A15" s="135" t="s">
        <v>125</v>
      </c>
      <c r="B15" s="256" t="s">
        <v>49</v>
      </c>
      <c r="C15" s="138">
        <v>63037</v>
      </c>
      <c r="D15" s="139">
        <f t="shared" si="1"/>
        <v>2.924137201628948</v>
      </c>
      <c r="E15" s="256" t="s">
        <v>48</v>
      </c>
      <c r="F15" s="138">
        <v>226789</v>
      </c>
      <c r="G15" s="139">
        <f t="shared" si="0"/>
        <v>259.77124545901614</v>
      </c>
      <c r="H15" s="139">
        <f>F15/F31*100</f>
        <v>4.300737798150593</v>
      </c>
    </row>
    <row r="16" spans="1:8" ht="28.5" customHeight="1">
      <c r="A16" s="134" t="s">
        <v>126</v>
      </c>
      <c r="B16" s="256" t="s">
        <v>47</v>
      </c>
      <c r="C16" s="138">
        <v>95510</v>
      </c>
      <c r="D16" s="139">
        <f t="shared" si="1"/>
        <v>4.430482797842233</v>
      </c>
      <c r="E16" s="256" t="s">
        <v>48</v>
      </c>
      <c r="F16" s="138">
        <v>208253</v>
      </c>
      <c r="G16" s="139">
        <f t="shared" si="0"/>
        <v>118.04313684430949</v>
      </c>
      <c r="H16" s="139">
        <f>F16/F31*100</f>
        <v>3.949228351808313</v>
      </c>
    </row>
    <row r="17" spans="1:8" ht="28.5" customHeight="1">
      <c r="A17" s="135" t="s">
        <v>123</v>
      </c>
      <c r="B17" s="256" t="s">
        <v>48</v>
      </c>
      <c r="C17" s="138">
        <v>91058</v>
      </c>
      <c r="D17" s="139">
        <f t="shared" si="1"/>
        <v>4.22396505712405</v>
      </c>
      <c r="E17" s="256" t="s">
        <v>49</v>
      </c>
      <c r="F17" s="138">
        <v>207843</v>
      </c>
      <c r="G17" s="139">
        <f>(F17-C17)/C17*100</f>
        <v>128.2534208965714</v>
      </c>
      <c r="H17" s="139">
        <f>F17/F31*100</f>
        <v>3.941453272341312</v>
      </c>
    </row>
    <row r="18" spans="1:8" ht="28.5" customHeight="1">
      <c r="A18" s="134" t="s">
        <v>138</v>
      </c>
      <c r="B18" s="256" t="s">
        <v>48</v>
      </c>
      <c r="C18" s="138">
        <v>94516</v>
      </c>
      <c r="D18" s="139">
        <f t="shared" si="1"/>
        <v>4.384373490952324</v>
      </c>
      <c r="E18" s="256" t="s">
        <v>50</v>
      </c>
      <c r="F18" s="138">
        <v>195727</v>
      </c>
      <c r="G18" s="139">
        <f>(F18-C18)/C18*100</f>
        <v>107.08345676922426</v>
      </c>
      <c r="H18" s="139">
        <f>F18/F31*100</f>
        <v>3.7116901922871968</v>
      </c>
    </row>
    <row r="19" spans="1:8" ht="28.5" customHeight="1">
      <c r="A19" s="135" t="s">
        <v>144</v>
      </c>
      <c r="B19" s="256" t="s">
        <v>50</v>
      </c>
      <c r="C19" s="138">
        <v>58031</v>
      </c>
      <c r="D19" s="139">
        <f t="shared" si="1"/>
        <v>2.6919207124027076</v>
      </c>
      <c r="E19" s="256" t="s">
        <v>51</v>
      </c>
      <c r="F19" s="138">
        <v>144104</v>
      </c>
      <c r="G19" s="139">
        <f>(F19-C19)/C19*100</f>
        <v>148.32244834657337</v>
      </c>
      <c r="H19" s="139">
        <f>F19/F31*100</f>
        <v>2.732731832957917</v>
      </c>
    </row>
    <row r="20" spans="1:8" ht="28.5" customHeight="1">
      <c r="A20" s="135" t="s">
        <v>223</v>
      </c>
      <c r="B20" s="256" t="s">
        <v>51</v>
      </c>
      <c r="C20" s="138">
        <v>55730</v>
      </c>
      <c r="D20" s="139">
        <f t="shared" si="1"/>
        <v>2.5851827695921643</v>
      </c>
      <c r="E20" s="257" t="s">
        <v>139</v>
      </c>
      <c r="F20" s="138">
        <v>121116</v>
      </c>
      <c r="G20" s="139">
        <f>(F20-C20)/C20*100</f>
        <v>117.32639511932533</v>
      </c>
      <c r="H20" s="139">
        <f>F20/F31*100</f>
        <v>2.2967964017690767</v>
      </c>
    </row>
    <row r="21" spans="1:8" ht="28.5" customHeight="1">
      <c r="A21" s="135" t="s">
        <v>122</v>
      </c>
      <c r="B21" s="257" t="s">
        <v>151</v>
      </c>
      <c r="C21" s="138">
        <v>20021</v>
      </c>
      <c r="D21" s="139">
        <f t="shared" si="1"/>
        <v>0.9287267940069035</v>
      </c>
      <c r="E21" s="257" t="s">
        <v>142</v>
      </c>
      <c r="F21" s="138">
        <v>116232</v>
      </c>
      <c r="G21" s="139">
        <f>(F21-C21)/C21*100</f>
        <v>480.5504220568404</v>
      </c>
      <c r="H21" s="139">
        <f>F21/F31*100</f>
        <v>2.204178138069482</v>
      </c>
    </row>
    <row r="22" spans="1:8" ht="28.5" customHeight="1">
      <c r="A22" s="135" t="s">
        <v>145</v>
      </c>
      <c r="B22" s="257" t="s">
        <v>142</v>
      </c>
      <c r="C22" s="138">
        <v>38674</v>
      </c>
      <c r="D22" s="139">
        <f t="shared" si="1"/>
        <v>1.7939953064993248</v>
      </c>
      <c r="E22" s="257" t="s">
        <v>143</v>
      </c>
      <c r="F22" s="138">
        <v>105098</v>
      </c>
      <c r="G22" s="139">
        <f t="shared" si="0"/>
        <v>171.7536329316854</v>
      </c>
      <c r="H22" s="139">
        <f>F22/F31*100</f>
        <v>1.993037321519258</v>
      </c>
    </row>
    <row r="23" spans="1:8" ht="28.5" customHeight="1">
      <c r="A23" s="135" t="s">
        <v>150</v>
      </c>
      <c r="B23" s="257" t="s">
        <v>141</v>
      </c>
      <c r="C23" s="138">
        <v>30559</v>
      </c>
      <c r="D23" s="139">
        <f t="shared" si="1"/>
        <v>1.4175596672522333</v>
      </c>
      <c r="E23" s="257" t="s">
        <v>141</v>
      </c>
      <c r="F23" s="138">
        <v>93481</v>
      </c>
      <c r="G23" s="139">
        <f t="shared" si="0"/>
        <v>205.90333453319806</v>
      </c>
      <c r="H23" s="139">
        <f>F23/F31*100</f>
        <v>1.772737082084738</v>
      </c>
    </row>
    <row r="24" spans="1:8" ht="28.5" customHeight="1">
      <c r="A24" s="135" t="s">
        <v>434</v>
      </c>
      <c r="B24" s="257" t="s">
        <v>435</v>
      </c>
      <c r="C24" s="138">
        <v>8400</v>
      </c>
      <c r="D24" s="139">
        <f t="shared" si="1"/>
        <v>0.3896561145626087</v>
      </c>
      <c r="E24" s="257" t="s">
        <v>146</v>
      </c>
      <c r="F24" s="138">
        <v>83942</v>
      </c>
      <c r="G24" s="139">
        <f t="shared" si="0"/>
        <v>899.3095238095239</v>
      </c>
      <c r="H24" s="139">
        <f>F24/F31*100</f>
        <v>1.5918432210219946</v>
      </c>
    </row>
    <row r="25" spans="1:8" ht="28.5" customHeight="1">
      <c r="A25" s="135" t="s">
        <v>391</v>
      </c>
      <c r="B25" s="257" t="s">
        <v>139</v>
      </c>
      <c r="C25" s="138">
        <v>39289</v>
      </c>
      <c r="D25" s="139">
        <f t="shared" si="1"/>
        <v>1.82252370060123</v>
      </c>
      <c r="E25" s="257" t="s">
        <v>149</v>
      </c>
      <c r="F25" s="138">
        <v>72017</v>
      </c>
      <c r="G25" s="139">
        <f t="shared" si="0"/>
        <v>83.30066939855939</v>
      </c>
      <c r="H25" s="139">
        <f>F25/F31*100</f>
        <v>1.365702190182995</v>
      </c>
    </row>
    <row r="26" spans="1:8" ht="28.5" customHeight="1">
      <c r="A26" s="135" t="s">
        <v>413</v>
      </c>
      <c r="B26" s="257" t="s">
        <v>146</v>
      </c>
      <c r="C26" s="138">
        <v>27729</v>
      </c>
      <c r="D26" s="139">
        <f t="shared" si="1"/>
        <v>1.286282666750783</v>
      </c>
      <c r="E26" s="257" t="s">
        <v>148</v>
      </c>
      <c r="F26" s="138">
        <v>69974</v>
      </c>
      <c r="G26" s="139">
        <f t="shared" si="0"/>
        <v>152.3495257672473</v>
      </c>
      <c r="H26" s="139">
        <f>F26/F31*100</f>
        <v>1.3269595381071815</v>
      </c>
    </row>
    <row r="27" spans="1:8" ht="28.5" customHeight="1">
      <c r="A27" s="134" t="s">
        <v>414</v>
      </c>
      <c r="B27" s="257" t="s">
        <v>149</v>
      </c>
      <c r="C27" s="138">
        <v>24843</v>
      </c>
      <c r="D27" s="139">
        <f t="shared" si="1"/>
        <v>1.1524079588189151</v>
      </c>
      <c r="E27" s="257" t="s">
        <v>151</v>
      </c>
      <c r="F27" s="138">
        <v>62946</v>
      </c>
      <c r="G27" s="139">
        <f t="shared" si="0"/>
        <v>153.37519623233908</v>
      </c>
      <c r="H27" s="139">
        <f>F27/F31*100</f>
        <v>1.1936832978777068</v>
      </c>
    </row>
    <row r="28" spans="1:8" ht="28.5" customHeight="1">
      <c r="A28" s="135" t="s">
        <v>147</v>
      </c>
      <c r="B28" s="257" t="s">
        <v>148</v>
      </c>
      <c r="C28" s="138">
        <v>24329</v>
      </c>
      <c r="D28" s="139">
        <f t="shared" si="1"/>
        <v>1.1285647156182985</v>
      </c>
      <c r="E28" s="257" t="s">
        <v>152</v>
      </c>
      <c r="F28" s="138">
        <v>59585</v>
      </c>
      <c r="G28" s="139">
        <f t="shared" si="0"/>
        <v>144.9134777426117</v>
      </c>
      <c r="H28" s="139">
        <f>F28/F31*100</f>
        <v>1.1299466098567528</v>
      </c>
    </row>
    <row r="29" spans="1:8" ht="28.5" customHeight="1">
      <c r="A29" s="133" t="s">
        <v>1</v>
      </c>
      <c r="B29" s="140"/>
      <c r="C29" s="141">
        <f>SUM(C9:C28)</f>
        <v>1856769</v>
      </c>
      <c r="D29" s="139">
        <f t="shared" si="1"/>
        <v>86.13111835479766</v>
      </c>
      <c r="E29" s="140"/>
      <c r="F29" s="141">
        <f>SUM(F9:F28)</f>
        <v>4553588</v>
      </c>
      <c r="G29" s="139">
        <f t="shared" si="0"/>
        <v>145.24256921566442</v>
      </c>
      <c r="H29" s="139">
        <f>F29/F31*100</f>
        <v>86.35245990239811</v>
      </c>
    </row>
    <row r="30" spans="1:8" ht="28.5" customHeight="1">
      <c r="A30" s="136" t="s">
        <v>153</v>
      </c>
      <c r="B30" s="140"/>
      <c r="C30" s="254">
        <f>C31-C29</f>
        <v>298978</v>
      </c>
      <c r="D30" s="139">
        <f t="shared" si="1"/>
        <v>13.868881645202336</v>
      </c>
      <c r="E30" s="140"/>
      <c r="F30" s="254">
        <f>F31-F29</f>
        <v>719670</v>
      </c>
      <c r="G30" s="139">
        <f t="shared" si="0"/>
        <v>140.7100187973697</v>
      </c>
      <c r="H30" s="139">
        <f>F30/F31*100</f>
        <v>13.647540097601901</v>
      </c>
    </row>
    <row r="31" spans="1:8" ht="28.5" customHeight="1">
      <c r="A31" s="133" t="s">
        <v>110</v>
      </c>
      <c r="B31" s="140"/>
      <c r="C31" s="142">
        <v>2155747</v>
      </c>
      <c r="D31" s="139">
        <f t="shared" si="1"/>
        <v>100</v>
      </c>
      <c r="E31" s="140"/>
      <c r="F31" s="142">
        <v>5273258</v>
      </c>
      <c r="G31" s="139">
        <f t="shared" si="0"/>
        <v>144.613955162642</v>
      </c>
      <c r="H31" s="139">
        <f>F31/F31*100</f>
        <v>100</v>
      </c>
    </row>
    <row r="33" ht="12.75">
      <c r="A33" s="18" t="s">
        <v>423</v>
      </c>
    </row>
    <row r="34" ht="12.75">
      <c r="A34" t="s">
        <v>424</v>
      </c>
    </row>
  </sheetData>
  <sheetProtection/>
  <mergeCells count="3">
    <mergeCell ref="A7:H7"/>
    <mergeCell ref="A6:H6"/>
    <mergeCell ref="B1:H1"/>
  </mergeCells>
  <printOptions/>
  <pageMargins left="0.46" right="0.25" top="1.26" bottom="0.72" header="0.32" footer="1.56"/>
  <pageSetup horizontalDpi="600" verticalDpi="600" orientation="portrait" scale="75" r:id="rId1"/>
  <headerFooter alignWithMargins="0">
    <oddFooter>&amp;C&amp;6COM B/ANLS.PSR/RANK.05.06.07/KONTRIBUSI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205"/>
  <sheetViews>
    <sheetView tabSelected="1" zoomScale="90" zoomScaleNormal="90" zoomScaleSheetLayoutView="100" zoomScalePageLayoutView="0" workbookViewId="0" topLeftCell="A187">
      <selection activeCell="L206" sqref="L206"/>
    </sheetView>
  </sheetViews>
  <sheetFormatPr defaultColWidth="9.140625" defaultRowHeight="12.75"/>
  <cols>
    <col min="1" max="1" width="5.00390625" style="102" customWidth="1"/>
    <col min="2" max="2" width="21.57421875" style="102" customWidth="1"/>
    <col min="3" max="14" width="10.421875" style="102" customWidth="1"/>
    <col min="15" max="15" width="11.7109375" style="102" customWidth="1"/>
    <col min="16" max="16" width="9.421875" style="102" customWidth="1"/>
    <col min="17" max="16384" width="9.140625" style="102" customWidth="1"/>
  </cols>
  <sheetData>
    <row r="1" spans="1:18" ht="15.75">
      <c r="A1" s="250" t="s">
        <v>429</v>
      </c>
      <c r="B1" s="251"/>
      <c r="C1" s="251"/>
      <c r="D1" s="251"/>
      <c r="E1" s="251"/>
      <c r="F1" s="251"/>
      <c r="G1" s="251"/>
      <c r="H1" s="251"/>
      <c r="I1" s="249"/>
      <c r="J1" s="249"/>
      <c r="K1" s="249"/>
      <c r="L1" s="249"/>
      <c r="M1" s="123"/>
      <c r="N1" s="123"/>
      <c r="O1" s="123"/>
      <c r="P1" s="123"/>
      <c r="Q1" s="123"/>
      <c r="R1" s="123"/>
    </row>
    <row r="2" spans="1:18" ht="15.75">
      <c r="A2" s="252" t="s">
        <v>430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123"/>
      <c r="N2" s="123"/>
      <c r="O2" s="123"/>
      <c r="P2" s="123"/>
      <c r="Q2" s="123"/>
      <c r="R2" s="123"/>
    </row>
    <row r="3" spans="1:18" ht="12.75">
      <c r="A3" s="17"/>
      <c r="B3" s="17"/>
      <c r="C3" s="17"/>
      <c r="D3" s="17"/>
      <c r="E3" s="17"/>
      <c r="F3" s="17"/>
      <c r="G3" s="17"/>
      <c r="H3" s="17"/>
      <c r="I3" s="17"/>
      <c r="J3" s="249"/>
      <c r="K3" s="249"/>
      <c r="L3" s="249"/>
      <c r="Q3" s="122"/>
      <c r="R3" s="123"/>
    </row>
    <row r="4" spans="1:18" ht="12.75">
      <c r="A4" s="190" t="s">
        <v>5</v>
      </c>
      <c r="B4" s="191" t="s">
        <v>57</v>
      </c>
      <c r="C4" s="192" t="s">
        <v>58</v>
      </c>
      <c r="D4" s="192" t="s">
        <v>59</v>
      </c>
      <c r="E4" s="192" t="s">
        <v>60</v>
      </c>
      <c r="F4" s="192" t="s">
        <v>61</v>
      </c>
      <c r="G4" s="192" t="s">
        <v>9</v>
      </c>
      <c r="H4" s="192" t="s">
        <v>10</v>
      </c>
      <c r="I4" s="192" t="s">
        <v>11</v>
      </c>
      <c r="J4" s="192" t="s">
        <v>62</v>
      </c>
      <c r="K4" s="192" t="s">
        <v>63</v>
      </c>
      <c r="L4" s="192" t="s">
        <v>64</v>
      </c>
      <c r="M4" s="192" t="s">
        <v>65</v>
      </c>
      <c r="N4" s="192" t="s">
        <v>66</v>
      </c>
      <c r="O4" s="191" t="s">
        <v>1</v>
      </c>
      <c r="P4" s="193" t="s">
        <v>24</v>
      </c>
      <c r="Q4" s="122"/>
      <c r="R4" s="123"/>
    </row>
    <row r="5" spans="1:18" ht="12.75">
      <c r="A5" s="194" t="s">
        <v>42</v>
      </c>
      <c r="B5" s="195" t="s">
        <v>101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5"/>
      <c r="P5" s="197"/>
      <c r="Q5" s="122"/>
      <c r="R5" s="123"/>
    </row>
    <row r="6" spans="1:18" ht="13.5" thickBot="1">
      <c r="A6" s="198"/>
      <c r="B6" s="199" t="s">
        <v>102</v>
      </c>
      <c r="C6" s="200">
        <f>SUM(C7:C34)</f>
        <v>158568</v>
      </c>
      <c r="D6" s="200">
        <f aca="true" t="shared" si="0" ref="D6:M6">SUM(D7:D34)</f>
        <v>149415</v>
      </c>
      <c r="E6" s="200">
        <f t="shared" si="0"/>
        <v>165291</v>
      </c>
      <c r="F6" s="200">
        <f t="shared" si="0"/>
        <v>199953</v>
      </c>
      <c r="G6" s="200">
        <f t="shared" si="0"/>
        <v>221687</v>
      </c>
      <c r="H6" s="200">
        <f t="shared" si="0"/>
        <v>249279</v>
      </c>
      <c r="I6" s="200">
        <f t="shared" si="0"/>
        <v>272673</v>
      </c>
      <c r="J6" s="200">
        <f t="shared" si="0"/>
        <v>251324</v>
      </c>
      <c r="K6" s="200">
        <f t="shared" si="0"/>
        <v>261819</v>
      </c>
      <c r="L6" s="200">
        <f t="shared" si="0"/>
        <v>236292</v>
      </c>
      <c r="M6" s="200">
        <f t="shared" si="0"/>
        <v>210819</v>
      </c>
      <c r="N6" s="200">
        <f>SUM(N7:N34)</f>
        <v>247083</v>
      </c>
      <c r="O6" s="200">
        <f aca="true" t="shared" si="1" ref="O6:O37">SUM(C6:N6)</f>
        <v>2624203</v>
      </c>
      <c r="P6" s="201">
        <f>O6/$O$197*100</f>
        <v>49.76435820132449</v>
      </c>
      <c r="Q6" s="122"/>
      <c r="R6" s="123"/>
    </row>
    <row r="7" spans="1:18" ht="14.25" thickBot="1" thickTop="1">
      <c r="A7" s="202">
        <v>1</v>
      </c>
      <c r="B7" s="203" t="s">
        <v>129</v>
      </c>
      <c r="C7" s="204">
        <v>91254</v>
      </c>
      <c r="D7" s="204">
        <v>79100</v>
      </c>
      <c r="E7" s="204">
        <v>89783</v>
      </c>
      <c r="F7" s="205">
        <v>102737</v>
      </c>
      <c r="G7" s="204">
        <v>106641</v>
      </c>
      <c r="H7" s="204">
        <v>121922</v>
      </c>
      <c r="I7" s="204">
        <f>132930+9</f>
        <v>132939</v>
      </c>
      <c r="J7" s="204">
        <v>120467</v>
      </c>
      <c r="K7" s="204">
        <v>129118</v>
      </c>
      <c r="L7" s="204">
        <v>119273</v>
      </c>
      <c r="M7" s="204">
        <v>107410</v>
      </c>
      <c r="N7" s="204">
        <v>123766</v>
      </c>
      <c r="O7" s="206">
        <f t="shared" si="1"/>
        <v>1324410</v>
      </c>
      <c r="P7" s="201">
        <f aca="true" t="shared" si="2" ref="P7:P70">O7/$O$197*100</f>
        <v>25.11559267534416</v>
      </c>
      <c r="Q7" s="122"/>
      <c r="R7" s="123"/>
    </row>
    <row r="8" spans="1:18" ht="14.25" thickBot="1" thickTop="1">
      <c r="A8" s="207">
        <v>2</v>
      </c>
      <c r="B8" s="203" t="s">
        <v>232</v>
      </c>
      <c r="C8" s="204">
        <v>0</v>
      </c>
      <c r="D8" s="204">
        <v>153</v>
      </c>
      <c r="E8" s="204">
        <v>0</v>
      </c>
      <c r="F8" s="205">
        <v>0</v>
      </c>
      <c r="G8" s="204">
        <v>0</v>
      </c>
      <c r="H8" s="204">
        <v>0</v>
      </c>
      <c r="I8" s="204">
        <v>0</v>
      </c>
      <c r="J8" s="204">
        <v>0</v>
      </c>
      <c r="K8" s="204">
        <v>0</v>
      </c>
      <c r="L8" s="204">
        <v>0</v>
      </c>
      <c r="M8" s="204">
        <v>0</v>
      </c>
      <c r="N8" s="204">
        <v>0</v>
      </c>
      <c r="O8" s="210">
        <f t="shared" si="1"/>
        <v>153</v>
      </c>
      <c r="P8" s="201">
        <f t="shared" si="2"/>
        <v>0.002901432093783388</v>
      </c>
      <c r="Q8" s="122"/>
      <c r="R8" s="123"/>
    </row>
    <row r="9" spans="1:18" ht="14.25" thickBot="1" thickTop="1">
      <c r="A9" s="202">
        <v>3</v>
      </c>
      <c r="B9" s="203" t="s">
        <v>233</v>
      </c>
      <c r="C9" s="204">
        <v>106</v>
      </c>
      <c r="D9" s="204">
        <v>137</v>
      </c>
      <c r="E9" s="204">
        <v>145</v>
      </c>
      <c r="F9" s="205">
        <v>135</v>
      </c>
      <c r="G9" s="204">
        <v>182</v>
      </c>
      <c r="H9" s="204">
        <v>174</v>
      </c>
      <c r="I9" s="204">
        <v>258</v>
      </c>
      <c r="J9" s="204">
        <v>178</v>
      </c>
      <c r="K9" s="204">
        <v>238</v>
      </c>
      <c r="L9" s="204">
        <v>231</v>
      </c>
      <c r="M9" s="204">
        <v>279</v>
      </c>
      <c r="N9" s="204">
        <v>390</v>
      </c>
      <c r="O9" s="210">
        <f t="shared" si="1"/>
        <v>2453</v>
      </c>
      <c r="P9" s="201">
        <f t="shared" si="2"/>
        <v>0.04651773154281471</v>
      </c>
      <c r="Q9" s="122"/>
      <c r="R9" s="123"/>
    </row>
    <row r="10" spans="1:18" ht="14.25" thickBot="1" thickTop="1">
      <c r="A10" s="207">
        <v>4</v>
      </c>
      <c r="B10" s="203" t="s">
        <v>234</v>
      </c>
      <c r="C10" s="204">
        <v>0</v>
      </c>
      <c r="D10" s="204">
        <v>0</v>
      </c>
      <c r="E10" s="204">
        <v>0</v>
      </c>
      <c r="F10" s="205">
        <v>0</v>
      </c>
      <c r="G10" s="204">
        <v>0</v>
      </c>
      <c r="H10" s="204">
        <v>0</v>
      </c>
      <c r="I10" s="204">
        <v>0</v>
      </c>
      <c r="J10" s="204">
        <v>0</v>
      </c>
      <c r="K10" s="204">
        <v>0</v>
      </c>
      <c r="L10" s="204">
        <v>0</v>
      </c>
      <c r="M10" s="204">
        <v>0</v>
      </c>
      <c r="N10" s="204">
        <v>102</v>
      </c>
      <c r="O10" s="210">
        <f t="shared" si="1"/>
        <v>102</v>
      </c>
      <c r="P10" s="201">
        <f t="shared" si="2"/>
        <v>0.0019342880625222588</v>
      </c>
      <c r="Q10" s="122"/>
      <c r="R10" s="123"/>
    </row>
    <row r="11" spans="1:18" ht="14.25" thickBot="1" thickTop="1">
      <c r="A11" s="202">
        <v>5</v>
      </c>
      <c r="B11" s="211" t="s">
        <v>67</v>
      </c>
      <c r="C11" s="204">
        <v>0</v>
      </c>
      <c r="D11" s="204">
        <v>0</v>
      </c>
      <c r="E11" s="204">
        <v>0</v>
      </c>
      <c r="F11" s="205">
        <v>0</v>
      </c>
      <c r="G11" s="204">
        <v>0</v>
      </c>
      <c r="H11" s="204">
        <v>0</v>
      </c>
      <c r="I11" s="204">
        <v>0</v>
      </c>
      <c r="J11" s="204">
        <v>0</v>
      </c>
      <c r="K11" s="204">
        <v>0</v>
      </c>
      <c r="L11" s="204">
        <v>0</v>
      </c>
      <c r="M11" s="204">
        <v>0</v>
      </c>
      <c r="N11" s="204">
        <v>0</v>
      </c>
      <c r="O11" s="210">
        <f t="shared" si="1"/>
        <v>0</v>
      </c>
      <c r="P11" s="201">
        <f t="shared" si="2"/>
        <v>0</v>
      </c>
      <c r="Q11" s="122"/>
      <c r="R11" s="123"/>
    </row>
    <row r="12" spans="1:18" ht="14.25" thickBot="1" thickTop="1">
      <c r="A12" s="207">
        <v>6</v>
      </c>
      <c r="B12" s="203" t="s">
        <v>235</v>
      </c>
      <c r="C12" s="204">
        <v>21700</v>
      </c>
      <c r="D12" s="204">
        <v>28011</v>
      </c>
      <c r="E12" s="204">
        <v>28167</v>
      </c>
      <c r="F12" s="205">
        <v>35854</v>
      </c>
      <c r="G12" s="204">
        <v>48300</v>
      </c>
      <c r="H12" s="204">
        <v>52131</v>
      </c>
      <c r="I12" s="208">
        <f>40842+1</f>
        <v>40843</v>
      </c>
      <c r="J12" s="208">
        <v>33424</v>
      </c>
      <c r="K12" s="208">
        <v>36018</v>
      </c>
      <c r="L12" s="204">
        <v>35488</v>
      </c>
      <c r="M12" s="204">
        <v>33967</v>
      </c>
      <c r="N12" s="204">
        <v>46512</v>
      </c>
      <c r="O12" s="210">
        <f t="shared" si="1"/>
        <v>440415</v>
      </c>
      <c r="P12" s="201">
        <f t="shared" si="2"/>
        <v>8.351857618193534</v>
      </c>
      <c r="Q12" s="122"/>
      <c r="R12" s="123"/>
    </row>
    <row r="13" spans="1:18" ht="14.25" thickBot="1" thickTop="1">
      <c r="A13" s="202">
        <v>7</v>
      </c>
      <c r="B13" s="203" t="s">
        <v>236</v>
      </c>
      <c r="C13" s="204">
        <v>4519</v>
      </c>
      <c r="D13" s="204">
        <v>6358</v>
      </c>
      <c r="E13" s="204">
        <v>7340</v>
      </c>
      <c r="F13" s="205">
        <v>6781</v>
      </c>
      <c r="G13" s="204">
        <v>6740</v>
      </c>
      <c r="H13" s="204">
        <v>7277</v>
      </c>
      <c r="I13" s="204">
        <f>10282</f>
        <v>10282</v>
      </c>
      <c r="J13" s="204">
        <v>18214</v>
      </c>
      <c r="K13" s="204">
        <v>15993</v>
      </c>
      <c r="L13" s="208">
        <v>11112</v>
      </c>
      <c r="M13" s="204">
        <v>9493</v>
      </c>
      <c r="N13" s="204">
        <v>12123</v>
      </c>
      <c r="O13" s="210">
        <f t="shared" si="1"/>
        <v>116232</v>
      </c>
      <c r="P13" s="201">
        <f t="shared" si="2"/>
        <v>2.204178138069482</v>
      </c>
      <c r="Q13" s="122"/>
      <c r="R13" s="123"/>
    </row>
    <row r="14" spans="1:18" ht="14.25" thickBot="1" thickTop="1">
      <c r="A14" s="207">
        <v>8</v>
      </c>
      <c r="B14" s="203" t="s">
        <v>103</v>
      </c>
      <c r="C14" s="204">
        <v>0</v>
      </c>
      <c r="D14" s="204">
        <v>0</v>
      </c>
      <c r="E14" s="204">
        <v>0</v>
      </c>
      <c r="F14" s="205">
        <v>0</v>
      </c>
      <c r="G14" s="204">
        <v>0</v>
      </c>
      <c r="H14" s="204">
        <v>0</v>
      </c>
      <c r="I14" s="204">
        <v>0</v>
      </c>
      <c r="J14" s="204">
        <v>0</v>
      </c>
      <c r="K14" s="204">
        <v>0</v>
      </c>
      <c r="L14" s="209">
        <v>0</v>
      </c>
      <c r="M14" s="204">
        <v>0</v>
      </c>
      <c r="N14" s="204">
        <v>0</v>
      </c>
      <c r="O14" s="210">
        <f t="shared" si="1"/>
        <v>0</v>
      </c>
      <c r="P14" s="201">
        <f t="shared" si="2"/>
        <v>0</v>
      </c>
      <c r="Q14" s="122"/>
      <c r="R14" s="123"/>
    </row>
    <row r="15" spans="1:18" ht="14.25" thickBot="1" thickTop="1">
      <c r="A15" s="202">
        <v>9</v>
      </c>
      <c r="B15" s="203" t="s">
        <v>370</v>
      </c>
      <c r="C15" s="204">
        <v>17598</v>
      </c>
      <c r="D15" s="204">
        <v>15655</v>
      </c>
      <c r="E15" s="204">
        <v>13536</v>
      </c>
      <c r="F15" s="205">
        <v>13103</v>
      </c>
      <c r="G15" s="204">
        <v>16546</v>
      </c>
      <c r="H15" s="204">
        <v>17742</v>
      </c>
      <c r="I15" s="204">
        <v>25537</v>
      </c>
      <c r="J15" s="204">
        <v>23688</v>
      </c>
      <c r="K15" s="204">
        <v>23363</v>
      </c>
      <c r="L15" s="209">
        <v>21273</v>
      </c>
      <c r="M15" s="204">
        <v>18271</v>
      </c>
      <c r="N15" s="204">
        <v>20477</v>
      </c>
      <c r="O15" s="210">
        <f t="shared" si="1"/>
        <v>226789</v>
      </c>
      <c r="P15" s="201">
        <f t="shared" si="2"/>
        <v>4.300737798150593</v>
      </c>
      <c r="Q15" s="122"/>
      <c r="R15" s="123"/>
    </row>
    <row r="16" spans="1:18" ht="14.25" thickBot="1" thickTop="1">
      <c r="A16" s="207">
        <v>10</v>
      </c>
      <c r="B16" s="203" t="s">
        <v>237</v>
      </c>
      <c r="C16" s="204">
        <v>0</v>
      </c>
      <c r="D16" s="204">
        <v>115</v>
      </c>
      <c r="E16" s="204">
        <v>100</v>
      </c>
      <c r="F16" s="205">
        <v>0</v>
      </c>
      <c r="G16" s="204">
        <v>207</v>
      </c>
      <c r="H16" s="204">
        <v>184</v>
      </c>
      <c r="I16" s="204">
        <v>361</v>
      </c>
      <c r="J16" s="204">
        <v>155</v>
      </c>
      <c r="K16" s="208">
        <v>154</v>
      </c>
      <c r="L16" s="209">
        <v>165</v>
      </c>
      <c r="M16" s="204">
        <v>143</v>
      </c>
      <c r="N16" s="204">
        <v>183</v>
      </c>
      <c r="O16" s="210">
        <f t="shared" si="1"/>
        <v>1767</v>
      </c>
      <c r="P16" s="201">
        <f t="shared" si="2"/>
        <v>0.033508696141929716</v>
      </c>
      <c r="Q16" s="122"/>
      <c r="R16" s="123"/>
    </row>
    <row r="17" spans="1:18" ht="14.25" thickBot="1" thickTop="1">
      <c r="A17" s="202">
        <v>11</v>
      </c>
      <c r="B17" s="203" t="s">
        <v>238</v>
      </c>
      <c r="C17" s="204">
        <v>119</v>
      </c>
      <c r="D17" s="204">
        <v>133</v>
      </c>
      <c r="E17" s="204">
        <v>0</v>
      </c>
      <c r="F17" s="205">
        <v>172</v>
      </c>
      <c r="G17" s="204">
        <v>110</v>
      </c>
      <c r="H17" s="204">
        <v>0</v>
      </c>
      <c r="I17" s="204">
        <v>0</v>
      </c>
      <c r="J17" s="204">
        <v>70</v>
      </c>
      <c r="K17" s="204">
        <v>0</v>
      </c>
      <c r="L17" s="209">
        <v>128</v>
      </c>
      <c r="M17" s="204">
        <v>119</v>
      </c>
      <c r="N17" s="204">
        <v>509</v>
      </c>
      <c r="O17" s="210">
        <f t="shared" si="1"/>
        <v>1360</v>
      </c>
      <c r="P17" s="201">
        <f t="shared" si="2"/>
        <v>0.02579050750029678</v>
      </c>
      <c r="Q17" s="122"/>
      <c r="R17" s="123"/>
    </row>
    <row r="18" spans="1:18" ht="14.25" thickBot="1" thickTop="1">
      <c r="A18" s="207">
        <v>12</v>
      </c>
      <c r="B18" s="203" t="s">
        <v>69</v>
      </c>
      <c r="C18" s="204">
        <v>0</v>
      </c>
      <c r="D18" s="204">
        <v>0</v>
      </c>
      <c r="E18" s="204">
        <v>0</v>
      </c>
      <c r="F18" s="205">
        <v>0</v>
      </c>
      <c r="G18" s="204">
        <v>0</v>
      </c>
      <c r="H18" s="204">
        <v>0</v>
      </c>
      <c r="I18" s="204">
        <v>0</v>
      </c>
      <c r="J18" s="204">
        <v>0</v>
      </c>
      <c r="K18" s="204">
        <v>0</v>
      </c>
      <c r="L18" s="209">
        <v>0</v>
      </c>
      <c r="M18" s="204">
        <v>0</v>
      </c>
      <c r="N18" s="204">
        <v>0</v>
      </c>
      <c r="O18" s="210">
        <f t="shared" si="1"/>
        <v>0</v>
      </c>
      <c r="P18" s="201">
        <f t="shared" si="2"/>
        <v>0</v>
      </c>
      <c r="Q18" s="122"/>
      <c r="R18" s="123"/>
    </row>
    <row r="19" spans="1:18" ht="14.25" thickBot="1" thickTop="1">
      <c r="A19" s="202">
        <v>13</v>
      </c>
      <c r="B19" s="203" t="s">
        <v>239</v>
      </c>
      <c r="C19" s="204">
        <v>0</v>
      </c>
      <c r="D19" s="204">
        <v>0</v>
      </c>
      <c r="E19" s="204">
        <v>0</v>
      </c>
      <c r="F19" s="205">
        <v>0</v>
      </c>
      <c r="G19" s="204">
        <v>0</v>
      </c>
      <c r="H19" s="204">
        <v>0</v>
      </c>
      <c r="I19" s="204">
        <v>0</v>
      </c>
      <c r="J19" s="204">
        <v>0</v>
      </c>
      <c r="K19" s="204">
        <v>0</v>
      </c>
      <c r="L19" s="209">
        <v>0</v>
      </c>
      <c r="M19" s="204">
        <v>0</v>
      </c>
      <c r="N19" s="204">
        <v>0</v>
      </c>
      <c r="O19" s="210">
        <f t="shared" si="1"/>
        <v>0</v>
      </c>
      <c r="P19" s="201">
        <f t="shared" si="2"/>
        <v>0</v>
      </c>
      <c r="Q19" s="122"/>
      <c r="R19" s="123"/>
    </row>
    <row r="20" spans="1:18" ht="14.25" thickBot="1" thickTop="1">
      <c r="A20" s="207">
        <v>14</v>
      </c>
      <c r="B20" s="203" t="s">
        <v>240</v>
      </c>
      <c r="C20" s="204">
        <v>154</v>
      </c>
      <c r="D20" s="204">
        <v>360</v>
      </c>
      <c r="E20" s="204">
        <v>255</v>
      </c>
      <c r="F20" s="205">
        <v>302</v>
      </c>
      <c r="G20" s="204">
        <v>377</v>
      </c>
      <c r="H20" s="204">
        <v>382</v>
      </c>
      <c r="I20" s="208">
        <v>390</v>
      </c>
      <c r="J20" s="208">
        <v>486</v>
      </c>
      <c r="K20" s="204">
        <v>456</v>
      </c>
      <c r="L20" s="209">
        <v>605</v>
      </c>
      <c r="M20" s="204">
        <v>391</v>
      </c>
      <c r="N20" s="204">
        <v>389</v>
      </c>
      <c r="O20" s="210">
        <f t="shared" si="1"/>
        <v>4547</v>
      </c>
      <c r="P20" s="201">
        <f t="shared" si="2"/>
        <v>0.08622752764988931</v>
      </c>
      <c r="Q20" s="124"/>
      <c r="R20" s="123"/>
    </row>
    <row r="21" spans="1:18" ht="14.25" thickBot="1" thickTop="1">
      <c r="A21" s="202">
        <v>15</v>
      </c>
      <c r="B21" s="203" t="s">
        <v>70</v>
      </c>
      <c r="C21" s="204">
        <v>0</v>
      </c>
      <c r="D21" s="204">
        <v>0</v>
      </c>
      <c r="E21" s="204">
        <v>0</v>
      </c>
      <c r="F21" s="205">
        <v>0</v>
      </c>
      <c r="G21" s="204">
        <v>0</v>
      </c>
      <c r="H21" s="204">
        <v>0</v>
      </c>
      <c r="I21" s="204">
        <v>0</v>
      </c>
      <c r="J21" s="204">
        <v>0</v>
      </c>
      <c r="K21" s="204">
        <v>0</v>
      </c>
      <c r="L21" s="209">
        <v>0</v>
      </c>
      <c r="M21" s="204">
        <v>0</v>
      </c>
      <c r="N21" s="204">
        <v>0</v>
      </c>
      <c r="O21" s="210">
        <f t="shared" si="1"/>
        <v>0</v>
      </c>
      <c r="P21" s="201">
        <f t="shared" si="2"/>
        <v>0</v>
      </c>
      <c r="Q21" s="122"/>
      <c r="R21" s="123"/>
    </row>
    <row r="22" spans="1:18" ht="14.25" thickBot="1" thickTop="1">
      <c r="A22" s="207">
        <v>16</v>
      </c>
      <c r="B22" s="203" t="s">
        <v>241</v>
      </c>
      <c r="C22" s="204">
        <v>374</v>
      </c>
      <c r="D22" s="204">
        <v>426</v>
      </c>
      <c r="E22" s="204">
        <v>495</v>
      </c>
      <c r="F22" s="205">
        <v>249</v>
      </c>
      <c r="G22" s="204">
        <v>411</v>
      </c>
      <c r="H22" s="204">
        <v>550</v>
      </c>
      <c r="I22" s="208">
        <v>668</v>
      </c>
      <c r="J22" s="208">
        <v>506</v>
      </c>
      <c r="K22" s="208">
        <v>486</v>
      </c>
      <c r="L22" s="209">
        <v>536</v>
      </c>
      <c r="M22" s="204">
        <v>619</v>
      </c>
      <c r="N22" s="204">
        <v>1006</v>
      </c>
      <c r="O22" s="210">
        <f t="shared" si="1"/>
        <v>6326</v>
      </c>
      <c r="P22" s="201">
        <f t="shared" si="2"/>
        <v>0.11996378709329222</v>
      </c>
      <c r="Q22" s="122"/>
      <c r="R22" s="123"/>
    </row>
    <row r="23" spans="1:18" ht="14.25" thickBot="1" thickTop="1">
      <c r="A23" s="202">
        <v>17</v>
      </c>
      <c r="B23" s="203" t="s">
        <v>242</v>
      </c>
      <c r="C23" s="204">
        <v>10066</v>
      </c>
      <c r="D23" s="204">
        <v>7895</v>
      </c>
      <c r="E23" s="204">
        <v>12658</v>
      </c>
      <c r="F23" s="205">
        <v>24783</v>
      </c>
      <c r="G23" s="204">
        <v>23530</v>
      </c>
      <c r="H23" s="204">
        <v>25689</v>
      </c>
      <c r="I23" s="204">
        <f>36669+2</f>
        <v>36671</v>
      </c>
      <c r="J23" s="204">
        <v>30342</v>
      </c>
      <c r="K23" s="204">
        <v>32755</v>
      </c>
      <c r="L23" s="209">
        <v>25148</v>
      </c>
      <c r="M23" s="204">
        <v>22825</v>
      </c>
      <c r="N23" s="204">
        <v>27749</v>
      </c>
      <c r="O23" s="210">
        <f t="shared" si="1"/>
        <v>280111</v>
      </c>
      <c r="P23" s="201">
        <f t="shared" si="2"/>
        <v>5.311915328246788</v>
      </c>
      <c r="Q23" s="122"/>
      <c r="R23" s="123"/>
    </row>
    <row r="24" spans="1:18" ht="14.25" thickBot="1" thickTop="1">
      <c r="A24" s="207">
        <v>18</v>
      </c>
      <c r="B24" s="203" t="s">
        <v>71</v>
      </c>
      <c r="C24" s="204">
        <v>0</v>
      </c>
      <c r="D24" s="204">
        <v>0</v>
      </c>
      <c r="E24" s="204">
        <v>0</v>
      </c>
      <c r="F24" s="205">
        <v>0</v>
      </c>
      <c r="G24" s="204">
        <v>0</v>
      </c>
      <c r="H24" s="204">
        <v>0</v>
      </c>
      <c r="I24" s="204">
        <v>0</v>
      </c>
      <c r="J24" s="204">
        <v>0</v>
      </c>
      <c r="K24" s="204">
        <v>0</v>
      </c>
      <c r="L24" s="209">
        <v>0</v>
      </c>
      <c r="M24" s="204">
        <v>0</v>
      </c>
      <c r="N24" s="204">
        <v>0</v>
      </c>
      <c r="O24" s="210">
        <f t="shared" si="1"/>
        <v>0</v>
      </c>
      <c r="P24" s="201">
        <f t="shared" si="2"/>
        <v>0</v>
      </c>
      <c r="Q24" s="122"/>
      <c r="R24" s="123"/>
    </row>
    <row r="25" spans="1:18" ht="14.25" thickBot="1" thickTop="1">
      <c r="A25" s="202">
        <v>19</v>
      </c>
      <c r="B25" s="203" t="s">
        <v>243</v>
      </c>
      <c r="C25" s="204">
        <v>0</v>
      </c>
      <c r="D25" s="204">
        <v>0</v>
      </c>
      <c r="E25" s="204">
        <v>0</v>
      </c>
      <c r="F25" s="205">
        <v>0</v>
      </c>
      <c r="G25" s="204">
        <v>0</v>
      </c>
      <c r="H25" s="204">
        <v>0</v>
      </c>
      <c r="I25" s="204">
        <v>0</v>
      </c>
      <c r="J25" s="204">
        <v>0</v>
      </c>
      <c r="K25" s="204">
        <v>0</v>
      </c>
      <c r="L25" s="209">
        <v>0</v>
      </c>
      <c r="M25" s="204">
        <v>0</v>
      </c>
      <c r="N25" s="204">
        <v>0</v>
      </c>
      <c r="O25" s="210">
        <f t="shared" si="1"/>
        <v>0</v>
      </c>
      <c r="P25" s="201">
        <f t="shared" si="2"/>
        <v>0</v>
      </c>
      <c r="Q25" s="122"/>
      <c r="R25" s="123"/>
    </row>
    <row r="26" spans="1:18" ht="14.25" thickBot="1" thickTop="1">
      <c r="A26" s="212">
        <v>20</v>
      </c>
      <c r="B26" s="213" t="s">
        <v>244</v>
      </c>
      <c r="C26" s="204">
        <v>0</v>
      </c>
      <c r="D26" s="204">
        <v>0</v>
      </c>
      <c r="E26" s="204">
        <v>0</v>
      </c>
      <c r="F26" s="205">
        <v>0</v>
      </c>
      <c r="G26" s="204">
        <v>0</v>
      </c>
      <c r="H26" s="204">
        <v>0</v>
      </c>
      <c r="I26" s="204">
        <v>0</v>
      </c>
      <c r="J26" s="204">
        <v>0</v>
      </c>
      <c r="K26" s="204">
        <v>0</v>
      </c>
      <c r="L26" s="209">
        <v>0</v>
      </c>
      <c r="M26" s="204">
        <v>0</v>
      </c>
      <c r="N26" s="204">
        <v>0</v>
      </c>
      <c r="O26" s="214">
        <f t="shared" si="1"/>
        <v>0</v>
      </c>
      <c r="P26" s="201">
        <f t="shared" si="2"/>
        <v>0</v>
      </c>
      <c r="Q26" s="122"/>
      <c r="R26" s="123"/>
    </row>
    <row r="27" spans="1:18" ht="14.25" thickBot="1" thickTop="1">
      <c r="A27" s="202">
        <v>21</v>
      </c>
      <c r="B27" s="203" t="s">
        <v>68</v>
      </c>
      <c r="C27" s="204">
        <v>4291</v>
      </c>
      <c r="D27" s="208">
        <v>4829</v>
      </c>
      <c r="E27" s="204">
        <v>5825</v>
      </c>
      <c r="F27" s="205">
        <v>8095</v>
      </c>
      <c r="G27" s="204">
        <v>9637</v>
      </c>
      <c r="H27" s="204">
        <v>11081</v>
      </c>
      <c r="I27" s="204">
        <f>13420+3</f>
        <v>13423</v>
      </c>
      <c r="J27" s="204">
        <v>12250</v>
      </c>
      <c r="K27" s="204">
        <v>11058</v>
      </c>
      <c r="L27" s="209">
        <v>9937</v>
      </c>
      <c r="M27" s="204">
        <v>7217</v>
      </c>
      <c r="N27" s="204">
        <v>7455</v>
      </c>
      <c r="O27" s="210">
        <f t="shared" si="1"/>
        <v>105098</v>
      </c>
      <c r="P27" s="201">
        <f t="shared" si="2"/>
        <v>1.993037321519258</v>
      </c>
      <c r="Q27" s="122"/>
      <c r="R27" s="123"/>
    </row>
    <row r="28" spans="1:18" ht="14.25" thickBot="1" thickTop="1">
      <c r="A28" s="207">
        <v>22</v>
      </c>
      <c r="B28" s="203" t="s">
        <v>371</v>
      </c>
      <c r="C28" s="204">
        <v>0</v>
      </c>
      <c r="D28" s="208">
        <v>0</v>
      </c>
      <c r="E28" s="204">
        <v>0</v>
      </c>
      <c r="F28" s="205">
        <v>0</v>
      </c>
      <c r="G28" s="204">
        <v>0</v>
      </c>
      <c r="H28" s="204">
        <v>0</v>
      </c>
      <c r="I28" s="204">
        <v>0</v>
      </c>
      <c r="J28" s="204">
        <v>0</v>
      </c>
      <c r="K28" s="204">
        <v>0</v>
      </c>
      <c r="L28" s="209">
        <v>0</v>
      </c>
      <c r="M28" s="204">
        <v>0</v>
      </c>
      <c r="N28" s="204">
        <v>0</v>
      </c>
      <c r="O28" s="210">
        <f t="shared" si="1"/>
        <v>0</v>
      </c>
      <c r="P28" s="201">
        <f t="shared" si="2"/>
        <v>0</v>
      </c>
      <c r="Q28" s="122"/>
      <c r="R28" s="123"/>
    </row>
    <row r="29" spans="1:18" ht="14.25" thickBot="1" thickTop="1">
      <c r="A29" s="202">
        <v>23</v>
      </c>
      <c r="B29" s="203" t="s">
        <v>130</v>
      </c>
      <c r="C29" s="204">
        <v>120</v>
      </c>
      <c r="D29" s="208">
        <v>137</v>
      </c>
      <c r="E29" s="204">
        <v>175</v>
      </c>
      <c r="F29" s="205">
        <v>177</v>
      </c>
      <c r="G29" s="204">
        <v>216</v>
      </c>
      <c r="H29" s="204">
        <v>167</v>
      </c>
      <c r="I29" s="204">
        <v>294</v>
      </c>
      <c r="J29" s="204">
        <v>269</v>
      </c>
      <c r="K29" s="204">
        <v>368</v>
      </c>
      <c r="L29" s="209">
        <v>211</v>
      </c>
      <c r="M29" s="204">
        <v>286</v>
      </c>
      <c r="N29" s="204">
        <v>444</v>
      </c>
      <c r="O29" s="210">
        <f t="shared" si="1"/>
        <v>2864</v>
      </c>
      <c r="P29" s="201">
        <f t="shared" si="2"/>
        <v>0.05431177461827204</v>
      </c>
      <c r="Q29" s="122"/>
      <c r="R29" s="123"/>
    </row>
    <row r="30" spans="1:18" ht="14.25" thickBot="1" thickTop="1">
      <c r="A30" s="207">
        <v>24</v>
      </c>
      <c r="B30" s="203" t="s">
        <v>72</v>
      </c>
      <c r="C30" s="204">
        <v>0</v>
      </c>
      <c r="D30" s="208">
        <v>0</v>
      </c>
      <c r="E30" s="204">
        <v>0</v>
      </c>
      <c r="F30" s="205">
        <v>0</v>
      </c>
      <c r="G30" s="204">
        <v>0</v>
      </c>
      <c r="H30" s="204">
        <v>0</v>
      </c>
      <c r="I30" s="204">
        <v>0</v>
      </c>
      <c r="J30" s="204">
        <v>0</v>
      </c>
      <c r="K30" s="204">
        <v>0</v>
      </c>
      <c r="L30" s="209">
        <v>0</v>
      </c>
      <c r="M30" s="204">
        <v>0</v>
      </c>
      <c r="N30" s="204">
        <v>0</v>
      </c>
      <c r="O30" s="210">
        <f t="shared" si="1"/>
        <v>0</v>
      </c>
      <c r="P30" s="201">
        <f t="shared" si="2"/>
        <v>0</v>
      </c>
      <c r="Q30" s="122"/>
      <c r="R30" s="123"/>
    </row>
    <row r="31" spans="1:18" ht="14.25" thickBot="1" thickTop="1">
      <c r="A31" s="202">
        <v>25</v>
      </c>
      <c r="B31" s="203" t="s">
        <v>73</v>
      </c>
      <c r="C31" s="204">
        <v>0</v>
      </c>
      <c r="D31" s="208">
        <v>0</v>
      </c>
      <c r="E31" s="204">
        <v>0</v>
      </c>
      <c r="F31" s="205">
        <v>0</v>
      </c>
      <c r="G31" s="204">
        <v>0</v>
      </c>
      <c r="H31" s="204">
        <v>0</v>
      </c>
      <c r="I31" s="204">
        <v>0</v>
      </c>
      <c r="J31" s="204">
        <v>0</v>
      </c>
      <c r="K31" s="204">
        <v>0</v>
      </c>
      <c r="L31" s="209">
        <v>0</v>
      </c>
      <c r="M31" s="204">
        <v>0</v>
      </c>
      <c r="N31" s="204">
        <v>0</v>
      </c>
      <c r="O31" s="210">
        <f t="shared" si="1"/>
        <v>0</v>
      </c>
      <c r="P31" s="201">
        <f t="shared" si="2"/>
        <v>0</v>
      </c>
      <c r="Q31" s="122"/>
      <c r="R31" s="123"/>
    </row>
    <row r="32" spans="1:18" ht="14.25" thickBot="1" thickTop="1">
      <c r="A32" s="207">
        <v>26</v>
      </c>
      <c r="B32" s="203" t="s">
        <v>245</v>
      </c>
      <c r="C32" s="204">
        <v>6437</v>
      </c>
      <c r="D32" s="208">
        <v>4165</v>
      </c>
      <c r="E32" s="204">
        <v>4526</v>
      </c>
      <c r="F32" s="205">
        <v>5672</v>
      </c>
      <c r="G32" s="204">
        <v>6233</v>
      </c>
      <c r="H32" s="204">
        <v>9164</v>
      </c>
      <c r="I32" s="208">
        <v>8444</v>
      </c>
      <c r="J32" s="208">
        <v>8348</v>
      </c>
      <c r="K32" s="208">
        <v>8804</v>
      </c>
      <c r="L32" s="209">
        <v>9286</v>
      </c>
      <c r="M32" s="204">
        <v>6885</v>
      </c>
      <c r="N32" s="204">
        <v>5978</v>
      </c>
      <c r="O32" s="210">
        <f t="shared" si="1"/>
        <v>83942</v>
      </c>
      <c r="P32" s="201">
        <f t="shared" si="2"/>
        <v>1.5918432210219946</v>
      </c>
      <c r="Q32" s="122"/>
      <c r="R32" s="123"/>
    </row>
    <row r="33" spans="1:18" ht="14.25" thickBot="1" thickTop="1">
      <c r="A33" s="202">
        <v>27</v>
      </c>
      <c r="B33" s="203" t="s">
        <v>112</v>
      </c>
      <c r="C33" s="204">
        <v>1830</v>
      </c>
      <c r="D33" s="208">
        <v>1941</v>
      </c>
      <c r="E33" s="204">
        <v>2286</v>
      </c>
      <c r="F33" s="205">
        <v>1893</v>
      </c>
      <c r="G33" s="204">
        <v>2557</v>
      </c>
      <c r="H33" s="204">
        <v>2816</v>
      </c>
      <c r="I33" s="204">
        <v>2563</v>
      </c>
      <c r="J33" s="204">
        <v>2927</v>
      </c>
      <c r="K33" s="204">
        <v>3008</v>
      </c>
      <c r="L33" s="209">
        <v>2899</v>
      </c>
      <c r="M33" s="204">
        <v>2914</v>
      </c>
      <c r="N33" s="204">
        <v>0</v>
      </c>
      <c r="O33" s="210">
        <f t="shared" si="1"/>
        <v>27634</v>
      </c>
      <c r="P33" s="201">
        <f t="shared" si="2"/>
        <v>0.5240403560758833</v>
      </c>
      <c r="Q33" s="122"/>
      <c r="R33" s="123"/>
    </row>
    <row r="34" spans="1:18" ht="14.25" thickBot="1" thickTop="1">
      <c r="A34" s="202">
        <v>28</v>
      </c>
      <c r="B34" s="215" t="s">
        <v>246</v>
      </c>
      <c r="C34" s="258">
        <v>0</v>
      </c>
      <c r="D34" s="259">
        <v>0</v>
      </c>
      <c r="E34" s="258">
        <v>0</v>
      </c>
      <c r="F34" s="260">
        <v>0</v>
      </c>
      <c r="G34" s="258">
        <v>0</v>
      </c>
      <c r="H34" s="258">
        <v>0</v>
      </c>
      <c r="I34" s="258">
        <v>0</v>
      </c>
      <c r="J34" s="258">
        <v>0</v>
      </c>
      <c r="K34" s="258">
        <v>0</v>
      </c>
      <c r="L34" s="261">
        <v>0</v>
      </c>
      <c r="M34" s="204">
        <v>0</v>
      </c>
      <c r="N34" s="204">
        <v>0</v>
      </c>
      <c r="O34" s="200">
        <f t="shared" si="1"/>
        <v>0</v>
      </c>
      <c r="P34" s="201">
        <f t="shared" si="2"/>
        <v>0</v>
      </c>
      <c r="Q34" s="122"/>
      <c r="R34" s="123"/>
    </row>
    <row r="35" spans="1:18" ht="14.25" thickBot="1" thickTop="1">
      <c r="A35" s="198" t="s">
        <v>43</v>
      </c>
      <c r="B35" s="199" t="s">
        <v>20</v>
      </c>
      <c r="C35" s="220">
        <f>SUM(C36:C44)</f>
        <v>47331</v>
      </c>
      <c r="D35" s="220">
        <f aca="true" t="shared" si="3" ref="D35:N35">SUM(D36:D44)</f>
        <v>46618</v>
      </c>
      <c r="E35" s="220">
        <f t="shared" si="3"/>
        <v>55908</v>
      </c>
      <c r="F35" s="220">
        <f t="shared" si="3"/>
        <v>49280</v>
      </c>
      <c r="G35" s="220">
        <f t="shared" si="3"/>
        <v>54450</v>
      </c>
      <c r="H35" s="220">
        <f t="shared" si="3"/>
        <v>68882</v>
      </c>
      <c r="I35" s="220">
        <f t="shared" si="3"/>
        <v>55953</v>
      </c>
      <c r="J35" s="220">
        <f t="shared" si="3"/>
        <v>55927</v>
      </c>
      <c r="K35" s="220">
        <f t="shared" si="3"/>
        <v>54077</v>
      </c>
      <c r="L35" s="220">
        <f t="shared" si="3"/>
        <v>45731</v>
      </c>
      <c r="M35" s="220">
        <f t="shared" si="3"/>
        <v>57037</v>
      </c>
      <c r="N35" s="220">
        <f t="shared" si="3"/>
        <v>80275</v>
      </c>
      <c r="O35" s="200">
        <f t="shared" si="1"/>
        <v>671469</v>
      </c>
      <c r="P35" s="201">
        <f t="shared" si="2"/>
        <v>12.733475206409398</v>
      </c>
      <c r="Q35" s="122"/>
      <c r="R35" s="123"/>
    </row>
    <row r="36" spans="1:18" ht="14.25" thickBot="1" thickTop="1">
      <c r="A36" s="202">
        <v>1</v>
      </c>
      <c r="B36" s="211" t="s">
        <v>224</v>
      </c>
      <c r="C36" s="204">
        <v>0</v>
      </c>
      <c r="D36" s="204">
        <v>138</v>
      </c>
      <c r="E36" s="204">
        <v>117</v>
      </c>
      <c r="F36" s="205">
        <v>0</v>
      </c>
      <c r="G36" s="204">
        <v>194</v>
      </c>
      <c r="H36" s="204">
        <v>127</v>
      </c>
      <c r="I36" s="204">
        <v>0</v>
      </c>
      <c r="J36" s="204">
        <v>163</v>
      </c>
      <c r="K36" s="204">
        <v>113</v>
      </c>
      <c r="L36" s="204">
        <v>0</v>
      </c>
      <c r="M36" s="204">
        <v>126</v>
      </c>
      <c r="N36" s="208">
        <v>310</v>
      </c>
      <c r="O36" s="206">
        <f t="shared" si="1"/>
        <v>1288</v>
      </c>
      <c r="P36" s="201">
        <f t="shared" si="2"/>
        <v>0.02442512769145754</v>
      </c>
      <c r="Q36" s="122"/>
      <c r="R36" s="123"/>
    </row>
    <row r="37" spans="1:18" ht="14.25" thickBot="1" thickTop="1">
      <c r="A37" s="207">
        <v>2</v>
      </c>
      <c r="B37" s="203" t="s">
        <v>225</v>
      </c>
      <c r="C37" s="204">
        <v>336</v>
      </c>
      <c r="D37" s="204">
        <v>518</v>
      </c>
      <c r="E37" s="204">
        <v>341</v>
      </c>
      <c r="F37" s="205">
        <v>674</v>
      </c>
      <c r="G37" s="208">
        <v>732</v>
      </c>
      <c r="H37" s="204">
        <v>390</v>
      </c>
      <c r="I37" s="208">
        <v>604</v>
      </c>
      <c r="J37" s="208">
        <v>460</v>
      </c>
      <c r="K37" s="204">
        <v>432</v>
      </c>
      <c r="L37" s="204">
        <v>438</v>
      </c>
      <c r="M37" s="208">
        <v>705</v>
      </c>
      <c r="N37" s="208">
        <v>445</v>
      </c>
      <c r="O37" s="210">
        <f t="shared" si="1"/>
        <v>6075</v>
      </c>
      <c r="P37" s="201">
        <f t="shared" si="2"/>
        <v>0.115203921370811</v>
      </c>
      <c r="Q37" s="122"/>
      <c r="R37" s="123"/>
    </row>
    <row r="38" spans="1:18" ht="14.25" thickBot="1" thickTop="1">
      <c r="A38" s="207">
        <v>3</v>
      </c>
      <c r="B38" s="203" t="s">
        <v>226</v>
      </c>
      <c r="C38" s="204">
        <v>0</v>
      </c>
      <c r="D38" s="204">
        <v>0</v>
      </c>
      <c r="E38" s="204">
        <v>119</v>
      </c>
      <c r="F38" s="205">
        <v>138</v>
      </c>
      <c r="G38" s="204">
        <v>159</v>
      </c>
      <c r="H38" s="204">
        <v>0</v>
      </c>
      <c r="I38" s="204">
        <v>0</v>
      </c>
      <c r="J38" s="204">
        <v>143</v>
      </c>
      <c r="K38" s="204">
        <v>114</v>
      </c>
      <c r="L38" s="204">
        <v>113</v>
      </c>
      <c r="M38" s="204">
        <v>0</v>
      </c>
      <c r="N38" s="208">
        <v>102</v>
      </c>
      <c r="O38" s="210">
        <f aca="true" t="shared" si="4" ref="O38:O69">SUM(C38:N38)</f>
        <v>888</v>
      </c>
      <c r="P38" s="201">
        <f t="shared" si="2"/>
        <v>0.016839684309017312</v>
      </c>
      <c r="Q38" s="122"/>
      <c r="R38" s="123"/>
    </row>
    <row r="39" spans="1:18" ht="14.25" thickBot="1" thickTop="1">
      <c r="A39" s="207">
        <v>4</v>
      </c>
      <c r="B39" s="203" t="s">
        <v>131</v>
      </c>
      <c r="C39" s="204">
        <v>14428</v>
      </c>
      <c r="D39" s="204">
        <v>17040</v>
      </c>
      <c r="E39" s="204">
        <v>16286</v>
      </c>
      <c r="F39" s="205">
        <v>15476</v>
      </c>
      <c r="G39" s="208">
        <v>17817</v>
      </c>
      <c r="H39" s="204">
        <v>17594</v>
      </c>
      <c r="I39" s="208">
        <f>15159+1</f>
        <v>15160</v>
      </c>
      <c r="J39" s="208">
        <v>19744</v>
      </c>
      <c r="K39" s="204">
        <v>18802</v>
      </c>
      <c r="L39" s="204">
        <v>14734</v>
      </c>
      <c r="M39" s="208">
        <v>17550</v>
      </c>
      <c r="N39" s="208">
        <v>23212</v>
      </c>
      <c r="O39" s="210">
        <f t="shared" si="4"/>
        <v>207843</v>
      </c>
      <c r="P39" s="201">
        <f t="shared" si="2"/>
        <v>3.941453272341312</v>
      </c>
      <c r="Q39" s="122"/>
      <c r="R39" s="123"/>
    </row>
    <row r="40" spans="1:18" ht="14.25" thickBot="1" thickTop="1">
      <c r="A40" s="207">
        <v>5</v>
      </c>
      <c r="B40" s="203" t="s">
        <v>227</v>
      </c>
      <c r="C40" s="204">
        <v>775</v>
      </c>
      <c r="D40" s="204">
        <v>444</v>
      </c>
      <c r="E40" s="204">
        <v>506</v>
      </c>
      <c r="F40" s="205">
        <v>1129</v>
      </c>
      <c r="G40" s="204">
        <v>757</v>
      </c>
      <c r="H40" s="204">
        <v>692</v>
      </c>
      <c r="I40" s="204">
        <v>655</v>
      </c>
      <c r="J40" s="204">
        <v>613</v>
      </c>
      <c r="K40" s="204">
        <v>691</v>
      </c>
      <c r="L40" s="204">
        <v>701</v>
      </c>
      <c r="M40" s="208">
        <v>1053</v>
      </c>
      <c r="N40" s="208">
        <v>1229</v>
      </c>
      <c r="O40" s="210">
        <f t="shared" si="4"/>
        <v>9245</v>
      </c>
      <c r="P40" s="201">
        <f t="shared" si="2"/>
        <v>0.17531856017664982</v>
      </c>
      <c r="Q40" s="122"/>
      <c r="R40" s="123"/>
    </row>
    <row r="41" spans="1:18" ht="14.25" thickBot="1" thickTop="1">
      <c r="A41" s="207">
        <v>6</v>
      </c>
      <c r="B41" s="203" t="s">
        <v>228</v>
      </c>
      <c r="C41" s="204">
        <v>6793</v>
      </c>
      <c r="D41" s="204">
        <v>7351</v>
      </c>
      <c r="E41" s="204">
        <v>7491</v>
      </c>
      <c r="F41" s="205">
        <v>7115</v>
      </c>
      <c r="G41" s="208">
        <v>6987</v>
      </c>
      <c r="H41" s="204">
        <v>8319</v>
      </c>
      <c r="I41" s="208">
        <f>9459+2</f>
        <v>9461</v>
      </c>
      <c r="J41" s="208">
        <v>7643</v>
      </c>
      <c r="K41" s="204">
        <v>7639</v>
      </c>
      <c r="L41" s="204">
        <v>7623</v>
      </c>
      <c r="M41" s="208">
        <v>8179</v>
      </c>
      <c r="N41" s="208">
        <v>8880</v>
      </c>
      <c r="O41" s="210">
        <f t="shared" si="4"/>
        <v>93481</v>
      </c>
      <c r="P41" s="201">
        <f t="shared" si="2"/>
        <v>1.772737082084738</v>
      </c>
      <c r="Q41" s="122"/>
      <c r="R41" s="123"/>
    </row>
    <row r="42" spans="1:18" ht="14.25" thickBot="1" thickTop="1">
      <c r="A42" s="207">
        <v>7</v>
      </c>
      <c r="B42" s="203" t="s">
        <v>229</v>
      </c>
      <c r="C42" s="204">
        <v>16586</v>
      </c>
      <c r="D42" s="204">
        <v>12398</v>
      </c>
      <c r="E42" s="204">
        <v>21003</v>
      </c>
      <c r="F42" s="205">
        <v>13773</v>
      </c>
      <c r="G42" s="204">
        <v>18490</v>
      </c>
      <c r="H42" s="204">
        <v>30132</v>
      </c>
      <c r="I42" s="204">
        <v>16306</v>
      </c>
      <c r="J42" s="204">
        <v>15658</v>
      </c>
      <c r="K42" s="204">
        <v>18131</v>
      </c>
      <c r="L42" s="204">
        <v>14344</v>
      </c>
      <c r="M42" s="208">
        <v>21426</v>
      </c>
      <c r="N42" s="208">
        <v>37956</v>
      </c>
      <c r="O42" s="210">
        <f t="shared" si="4"/>
        <v>236203</v>
      </c>
      <c r="P42" s="201">
        <f t="shared" si="2"/>
        <v>4.4792612081563234</v>
      </c>
      <c r="Q42" s="122"/>
      <c r="R42" s="123"/>
    </row>
    <row r="43" spans="1:18" ht="14.25" thickBot="1" thickTop="1">
      <c r="A43" s="207">
        <v>8</v>
      </c>
      <c r="B43" s="203" t="s">
        <v>230</v>
      </c>
      <c r="C43" s="204">
        <v>2294</v>
      </c>
      <c r="D43" s="204">
        <v>2716</v>
      </c>
      <c r="E43" s="204">
        <v>3451</v>
      </c>
      <c r="F43" s="205">
        <v>4029</v>
      </c>
      <c r="G43" s="204">
        <v>3836</v>
      </c>
      <c r="H43" s="204">
        <v>3907</v>
      </c>
      <c r="I43" s="208">
        <v>5286</v>
      </c>
      <c r="J43" s="208">
        <v>3906</v>
      </c>
      <c r="K43" s="204">
        <v>3661</v>
      </c>
      <c r="L43" s="204">
        <v>3915</v>
      </c>
      <c r="M43" s="208">
        <v>3619</v>
      </c>
      <c r="N43" s="208">
        <v>3809</v>
      </c>
      <c r="O43" s="210">
        <f t="shared" si="4"/>
        <v>44429</v>
      </c>
      <c r="P43" s="201">
        <f t="shared" si="2"/>
        <v>0.8425341600960925</v>
      </c>
      <c r="Q43" s="122"/>
      <c r="R43" s="123"/>
    </row>
    <row r="44" spans="1:18" ht="14.25" thickBot="1" thickTop="1">
      <c r="A44" s="216">
        <v>9</v>
      </c>
      <c r="B44" s="217" t="s">
        <v>231</v>
      </c>
      <c r="C44" s="204">
        <v>6119</v>
      </c>
      <c r="D44" s="204">
        <v>6013</v>
      </c>
      <c r="E44" s="204">
        <v>6594</v>
      </c>
      <c r="F44" s="205">
        <v>6946</v>
      </c>
      <c r="G44" s="204">
        <v>5478</v>
      </c>
      <c r="H44" s="204">
        <v>7721</v>
      </c>
      <c r="I44" s="204">
        <v>8481</v>
      </c>
      <c r="J44" s="204">
        <v>7597</v>
      </c>
      <c r="K44" s="204">
        <v>4494</v>
      </c>
      <c r="L44" s="204">
        <v>3863</v>
      </c>
      <c r="M44" s="208">
        <v>4379</v>
      </c>
      <c r="N44" s="208">
        <v>4332</v>
      </c>
      <c r="O44" s="200">
        <f t="shared" si="4"/>
        <v>72017</v>
      </c>
      <c r="P44" s="201">
        <f t="shared" si="2"/>
        <v>1.365702190182995</v>
      </c>
      <c r="Q44" s="122"/>
      <c r="R44" s="123"/>
    </row>
    <row r="45" spans="1:18" ht="14.25" thickBot="1" thickTop="1">
      <c r="A45" s="218" t="s">
        <v>44</v>
      </c>
      <c r="B45" s="219" t="s">
        <v>74</v>
      </c>
      <c r="C45" s="220">
        <f>SUM(C46:C83)</f>
        <v>2503</v>
      </c>
      <c r="D45" s="220">
        <f aca="true" t="shared" si="5" ref="D45:N45">SUM(D46:D83)</f>
        <v>2222</v>
      </c>
      <c r="E45" s="220">
        <f t="shared" si="5"/>
        <v>2896</v>
      </c>
      <c r="F45" s="220">
        <f t="shared" si="5"/>
        <v>3294</v>
      </c>
      <c r="G45" s="220">
        <f t="shared" si="5"/>
        <v>3717</v>
      </c>
      <c r="H45" s="220">
        <f t="shared" si="5"/>
        <v>3553</v>
      </c>
      <c r="I45" s="220">
        <f t="shared" si="5"/>
        <v>5108</v>
      </c>
      <c r="J45" s="220">
        <f t="shared" si="5"/>
        <v>5692</v>
      </c>
      <c r="K45" s="220">
        <f t="shared" si="5"/>
        <v>5155</v>
      </c>
      <c r="L45" s="220">
        <f t="shared" si="5"/>
        <v>4790</v>
      </c>
      <c r="M45" s="220">
        <f t="shared" si="5"/>
        <v>3594</v>
      </c>
      <c r="N45" s="220">
        <f t="shared" si="5"/>
        <v>6157</v>
      </c>
      <c r="O45" s="200">
        <f t="shared" si="4"/>
        <v>48681</v>
      </c>
      <c r="P45" s="201">
        <f t="shared" si="2"/>
        <v>0.9231674232514321</v>
      </c>
      <c r="Q45" s="122"/>
      <c r="R45" s="123"/>
    </row>
    <row r="46" spans="1:18" ht="14.25" thickBot="1" thickTop="1">
      <c r="A46" s="202">
        <v>1</v>
      </c>
      <c r="B46" s="211" t="s">
        <v>247</v>
      </c>
      <c r="C46" s="204">
        <v>0</v>
      </c>
      <c r="D46" s="204">
        <v>123</v>
      </c>
      <c r="E46" s="204">
        <v>0</v>
      </c>
      <c r="F46" s="205">
        <v>0</v>
      </c>
      <c r="G46" s="204">
        <v>182</v>
      </c>
      <c r="H46" s="204">
        <v>163</v>
      </c>
      <c r="I46" s="204">
        <v>206</v>
      </c>
      <c r="J46" s="204">
        <v>438</v>
      </c>
      <c r="K46" s="204">
        <v>457</v>
      </c>
      <c r="L46" s="258">
        <v>297</v>
      </c>
      <c r="M46" s="204">
        <v>226</v>
      </c>
      <c r="N46" s="204">
        <v>181</v>
      </c>
      <c r="O46" s="206">
        <f t="shared" si="4"/>
        <v>2273</v>
      </c>
      <c r="P46" s="201">
        <f t="shared" si="2"/>
        <v>0.0431042820207166</v>
      </c>
      <c r="Q46" s="122"/>
      <c r="R46" s="123"/>
    </row>
    <row r="47" spans="1:18" ht="14.25" thickBot="1" thickTop="1">
      <c r="A47" s="207">
        <v>2</v>
      </c>
      <c r="B47" s="203" t="s">
        <v>248</v>
      </c>
      <c r="C47" s="204">
        <v>0</v>
      </c>
      <c r="D47" s="204">
        <v>0</v>
      </c>
      <c r="E47" s="204">
        <v>0</v>
      </c>
      <c r="F47" s="205">
        <v>0</v>
      </c>
      <c r="G47" s="204">
        <v>0</v>
      </c>
      <c r="H47" s="204">
        <v>0</v>
      </c>
      <c r="I47" s="204">
        <v>0</v>
      </c>
      <c r="J47" s="204">
        <v>0</v>
      </c>
      <c r="K47" s="204">
        <v>0</v>
      </c>
      <c r="L47" s="208">
        <v>0</v>
      </c>
      <c r="M47" s="204">
        <v>0</v>
      </c>
      <c r="N47" s="204">
        <v>0</v>
      </c>
      <c r="O47" s="210">
        <f t="shared" si="4"/>
        <v>0</v>
      </c>
      <c r="P47" s="201">
        <f t="shared" si="2"/>
        <v>0</v>
      </c>
      <c r="Q47" s="122"/>
      <c r="R47" s="123"/>
    </row>
    <row r="48" spans="1:18" ht="14.25" thickBot="1" thickTop="1">
      <c r="A48" s="202">
        <v>3</v>
      </c>
      <c r="B48" s="221" t="s">
        <v>249</v>
      </c>
      <c r="C48" s="204">
        <v>1852</v>
      </c>
      <c r="D48" s="204">
        <v>1361</v>
      </c>
      <c r="E48" s="204">
        <v>2311</v>
      </c>
      <c r="F48" s="205">
        <v>2478</v>
      </c>
      <c r="G48" s="204">
        <v>1821</v>
      </c>
      <c r="H48" s="204">
        <v>2825</v>
      </c>
      <c r="I48" s="204">
        <v>2531</v>
      </c>
      <c r="J48" s="204">
        <v>1635</v>
      </c>
      <c r="K48" s="204">
        <v>2142</v>
      </c>
      <c r="L48" s="204">
        <v>2904</v>
      </c>
      <c r="M48" s="208">
        <v>1913</v>
      </c>
      <c r="N48" s="208">
        <v>4234</v>
      </c>
      <c r="O48" s="210">
        <f t="shared" si="4"/>
        <v>28007</v>
      </c>
      <c r="P48" s="201">
        <f t="shared" si="2"/>
        <v>0.5311137820300088</v>
      </c>
      <c r="Q48" s="122"/>
      <c r="R48" s="123"/>
    </row>
    <row r="49" spans="1:18" ht="14.25" thickBot="1" thickTop="1">
      <c r="A49" s="207">
        <v>4</v>
      </c>
      <c r="B49" s="203" t="s">
        <v>250</v>
      </c>
      <c r="C49" s="204">
        <v>0</v>
      </c>
      <c r="D49" s="204">
        <v>0</v>
      </c>
      <c r="E49" s="204">
        <v>0</v>
      </c>
      <c r="F49" s="205">
        <v>0</v>
      </c>
      <c r="G49" s="204">
        <v>0</v>
      </c>
      <c r="H49" s="204">
        <v>0</v>
      </c>
      <c r="I49" s="204">
        <v>0</v>
      </c>
      <c r="J49" s="204">
        <v>0</v>
      </c>
      <c r="K49" s="204">
        <v>0</v>
      </c>
      <c r="L49" s="204">
        <v>0</v>
      </c>
      <c r="M49" s="204">
        <v>0</v>
      </c>
      <c r="N49" s="204">
        <v>0</v>
      </c>
      <c r="O49" s="210">
        <f t="shared" si="4"/>
        <v>0</v>
      </c>
      <c r="P49" s="201">
        <f t="shared" si="2"/>
        <v>0</v>
      </c>
      <c r="Q49" s="122"/>
      <c r="R49" s="123"/>
    </row>
    <row r="50" spans="1:18" ht="14.25" thickBot="1" thickTop="1">
      <c r="A50" s="202">
        <v>5</v>
      </c>
      <c r="B50" s="203" t="s">
        <v>251</v>
      </c>
      <c r="C50" s="204">
        <v>0</v>
      </c>
      <c r="D50" s="204">
        <v>0</v>
      </c>
      <c r="E50" s="204">
        <v>0</v>
      </c>
      <c r="F50" s="205">
        <v>0</v>
      </c>
      <c r="G50" s="204">
        <v>0</v>
      </c>
      <c r="H50" s="204">
        <v>0</v>
      </c>
      <c r="I50" s="204">
        <v>0</v>
      </c>
      <c r="J50" s="204">
        <v>0</v>
      </c>
      <c r="K50" s="204">
        <v>0</v>
      </c>
      <c r="L50" s="204">
        <v>0</v>
      </c>
      <c r="M50" s="204">
        <v>0</v>
      </c>
      <c r="N50" s="204">
        <v>0</v>
      </c>
      <c r="O50" s="210">
        <f t="shared" si="4"/>
        <v>0</v>
      </c>
      <c r="P50" s="201">
        <f t="shared" si="2"/>
        <v>0</v>
      </c>
      <c r="Q50" s="122"/>
      <c r="R50" s="123"/>
    </row>
    <row r="51" spans="1:18" ht="14.25" thickBot="1" thickTop="1">
      <c r="A51" s="207">
        <v>6</v>
      </c>
      <c r="B51" s="203" t="s">
        <v>252</v>
      </c>
      <c r="C51" s="204">
        <v>0</v>
      </c>
      <c r="D51" s="204">
        <v>0</v>
      </c>
      <c r="E51" s="204">
        <v>0</v>
      </c>
      <c r="F51" s="205">
        <v>0</v>
      </c>
      <c r="G51" s="204">
        <v>0</v>
      </c>
      <c r="H51" s="204">
        <v>0</v>
      </c>
      <c r="I51" s="204">
        <v>0</v>
      </c>
      <c r="J51" s="204">
        <v>0</v>
      </c>
      <c r="K51" s="204">
        <v>0</v>
      </c>
      <c r="L51" s="204">
        <v>0</v>
      </c>
      <c r="M51" s="204">
        <v>0</v>
      </c>
      <c r="N51" s="204">
        <v>0</v>
      </c>
      <c r="O51" s="210">
        <f t="shared" si="4"/>
        <v>0</v>
      </c>
      <c r="P51" s="201">
        <f t="shared" si="2"/>
        <v>0</v>
      </c>
      <c r="Q51" s="122"/>
      <c r="R51" s="123"/>
    </row>
    <row r="52" spans="1:18" ht="14.25" thickBot="1" thickTop="1">
      <c r="A52" s="202">
        <v>7</v>
      </c>
      <c r="B52" s="203" t="s">
        <v>253</v>
      </c>
      <c r="C52" s="204">
        <v>0</v>
      </c>
      <c r="D52" s="204">
        <v>0</v>
      </c>
      <c r="E52" s="204">
        <v>0</v>
      </c>
      <c r="F52" s="205">
        <v>0</v>
      </c>
      <c r="G52" s="204">
        <v>0</v>
      </c>
      <c r="H52" s="204">
        <v>0</v>
      </c>
      <c r="I52" s="204">
        <v>0</v>
      </c>
      <c r="J52" s="204">
        <v>0</v>
      </c>
      <c r="K52" s="204">
        <v>0</v>
      </c>
      <c r="L52" s="204">
        <v>0</v>
      </c>
      <c r="M52" s="204">
        <v>0</v>
      </c>
      <c r="N52" s="204">
        <v>0</v>
      </c>
      <c r="O52" s="210">
        <f t="shared" si="4"/>
        <v>0</v>
      </c>
      <c r="P52" s="201">
        <f t="shared" si="2"/>
        <v>0</v>
      </c>
      <c r="Q52" s="122"/>
      <c r="R52" s="123"/>
    </row>
    <row r="53" spans="1:18" ht="14.25" thickBot="1" thickTop="1">
      <c r="A53" s="207">
        <v>8</v>
      </c>
      <c r="B53" s="203" t="s">
        <v>254</v>
      </c>
      <c r="C53" s="204">
        <v>0</v>
      </c>
      <c r="D53" s="204">
        <v>0</v>
      </c>
      <c r="E53" s="204">
        <v>0</v>
      </c>
      <c r="F53" s="205">
        <v>0</v>
      </c>
      <c r="G53" s="204">
        <v>0</v>
      </c>
      <c r="H53" s="204">
        <v>0</v>
      </c>
      <c r="I53" s="204">
        <v>0</v>
      </c>
      <c r="J53" s="204">
        <v>0</v>
      </c>
      <c r="K53" s="204">
        <v>0</v>
      </c>
      <c r="L53" s="204">
        <v>0</v>
      </c>
      <c r="M53" s="204">
        <v>0</v>
      </c>
      <c r="N53" s="204">
        <v>0</v>
      </c>
      <c r="O53" s="210">
        <f t="shared" si="4"/>
        <v>0</v>
      </c>
      <c r="P53" s="201">
        <f t="shared" si="2"/>
        <v>0</v>
      </c>
      <c r="Q53" s="122"/>
      <c r="R53" s="123"/>
    </row>
    <row r="54" spans="1:18" ht="14.25" thickBot="1" thickTop="1">
      <c r="A54" s="202">
        <v>9</v>
      </c>
      <c r="B54" s="203" t="s">
        <v>255</v>
      </c>
      <c r="C54" s="204">
        <v>0</v>
      </c>
      <c r="D54" s="204">
        <v>0</v>
      </c>
      <c r="E54" s="204">
        <v>0</v>
      </c>
      <c r="F54" s="205">
        <v>0</v>
      </c>
      <c r="G54" s="204">
        <v>0</v>
      </c>
      <c r="H54" s="204">
        <v>0</v>
      </c>
      <c r="I54" s="204">
        <v>0</v>
      </c>
      <c r="J54" s="204">
        <v>0</v>
      </c>
      <c r="K54" s="204">
        <v>0</v>
      </c>
      <c r="L54" s="204">
        <v>0</v>
      </c>
      <c r="M54" s="204">
        <v>0</v>
      </c>
      <c r="N54" s="204">
        <v>0</v>
      </c>
      <c r="O54" s="210">
        <f t="shared" si="4"/>
        <v>0</v>
      </c>
      <c r="P54" s="201">
        <f t="shared" si="2"/>
        <v>0</v>
      </c>
      <c r="Q54" s="122"/>
      <c r="R54" s="123"/>
    </row>
    <row r="55" spans="1:18" ht="14.25" thickBot="1" thickTop="1">
      <c r="A55" s="207">
        <v>10</v>
      </c>
      <c r="B55" s="203" t="s">
        <v>256</v>
      </c>
      <c r="C55" s="204">
        <v>0</v>
      </c>
      <c r="D55" s="204">
        <v>0</v>
      </c>
      <c r="E55" s="204">
        <v>0</v>
      </c>
      <c r="F55" s="205">
        <v>0</v>
      </c>
      <c r="G55" s="204">
        <v>0</v>
      </c>
      <c r="H55" s="204">
        <v>0</v>
      </c>
      <c r="I55" s="204">
        <v>0</v>
      </c>
      <c r="J55" s="204">
        <v>0</v>
      </c>
      <c r="K55" s="204">
        <v>0</v>
      </c>
      <c r="L55" s="204">
        <v>0</v>
      </c>
      <c r="M55" s="204">
        <v>0</v>
      </c>
      <c r="N55" s="204">
        <v>0</v>
      </c>
      <c r="O55" s="210">
        <f t="shared" si="4"/>
        <v>0</v>
      </c>
      <c r="P55" s="201">
        <f t="shared" si="2"/>
        <v>0</v>
      </c>
      <c r="Q55" s="122"/>
      <c r="R55" s="123"/>
    </row>
    <row r="56" spans="1:18" ht="14.25" thickBot="1" thickTop="1">
      <c r="A56" s="202">
        <v>11</v>
      </c>
      <c r="B56" s="203" t="s">
        <v>372</v>
      </c>
      <c r="C56" s="204">
        <v>0</v>
      </c>
      <c r="D56" s="204">
        <v>0</v>
      </c>
      <c r="E56" s="204">
        <v>0</v>
      </c>
      <c r="F56" s="205">
        <v>0</v>
      </c>
      <c r="G56" s="204">
        <v>0</v>
      </c>
      <c r="H56" s="204">
        <v>0</v>
      </c>
      <c r="I56" s="204">
        <v>0</v>
      </c>
      <c r="J56" s="204">
        <v>0</v>
      </c>
      <c r="K56" s="204">
        <v>0</v>
      </c>
      <c r="L56" s="204">
        <v>0</v>
      </c>
      <c r="M56" s="204">
        <v>0</v>
      </c>
      <c r="N56" s="204">
        <v>0</v>
      </c>
      <c r="O56" s="210">
        <f t="shared" si="4"/>
        <v>0</v>
      </c>
      <c r="P56" s="201">
        <f t="shared" si="2"/>
        <v>0</v>
      </c>
      <c r="Q56" s="122"/>
      <c r="R56" s="123"/>
    </row>
    <row r="57" spans="1:18" ht="14.25" thickBot="1" thickTop="1">
      <c r="A57" s="207">
        <v>12</v>
      </c>
      <c r="B57" s="203" t="s">
        <v>257</v>
      </c>
      <c r="C57" s="204">
        <v>0</v>
      </c>
      <c r="D57" s="204">
        <v>0</v>
      </c>
      <c r="E57" s="204">
        <v>0</v>
      </c>
      <c r="F57" s="205">
        <v>0</v>
      </c>
      <c r="G57" s="204">
        <v>0</v>
      </c>
      <c r="H57" s="204">
        <v>0</v>
      </c>
      <c r="I57" s="204">
        <v>0</v>
      </c>
      <c r="J57" s="204">
        <v>0</v>
      </c>
      <c r="K57" s="204">
        <v>0</v>
      </c>
      <c r="L57" s="204">
        <v>0</v>
      </c>
      <c r="M57" s="204">
        <v>0</v>
      </c>
      <c r="N57" s="204">
        <v>0</v>
      </c>
      <c r="O57" s="210">
        <f t="shared" si="4"/>
        <v>0</v>
      </c>
      <c r="P57" s="201">
        <f t="shared" si="2"/>
        <v>0</v>
      </c>
      <c r="Q57" s="122"/>
      <c r="R57" s="123"/>
    </row>
    <row r="58" spans="1:18" ht="14.25" thickBot="1" thickTop="1">
      <c r="A58" s="202">
        <v>13</v>
      </c>
      <c r="B58" s="203" t="s">
        <v>258</v>
      </c>
      <c r="C58" s="204">
        <v>0</v>
      </c>
      <c r="D58" s="204">
        <v>0</v>
      </c>
      <c r="E58" s="204">
        <v>0</v>
      </c>
      <c r="F58" s="205">
        <v>0</v>
      </c>
      <c r="G58" s="204">
        <v>0</v>
      </c>
      <c r="H58" s="204">
        <v>0</v>
      </c>
      <c r="I58" s="204">
        <v>0</v>
      </c>
      <c r="J58" s="204">
        <v>0</v>
      </c>
      <c r="K58" s="204">
        <v>0</v>
      </c>
      <c r="L58" s="204">
        <v>0</v>
      </c>
      <c r="M58" s="204">
        <v>0</v>
      </c>
      <c r="N58" s="204">
        <v>0</v>
      </c>
      <c r="O58" s="210">
        <f t="shared" si="4"/>
        <v>0</v>
      </c>
      <c r="P58" s="201">
        <f t="shared" si="2"/>
        <v>0</v>
      </c>
      <c r="Q58" s="122"/>
      <c r="R58" s="123"/>
    </row>
    <row r="59" spans="1:18" ht="14.25" thickBot="1" thickTop="1">
      <c r="A59" s="207">
        <v>14</v>
      </c>
      <c r="B59" s="203" t="s">
        <v>259</v>
      </c>
      <c r="C59" s="204">
        <v>0</v>
      </c>
      <c r="D59" s="204">
        <v>0</v>
      </c>
      <c r="E59" s="204">
        <v>0</v>
      </c>
      <c r="F59" s="205">
        <v>0</v>
      </c>
      <c r="G59" s="204">
        <v>0</v>
      </c>
      <c r="H59" s="204">
        <v>0</v>
      </c>
      <c r="I59" s="204">
        <v>0</v>
      </c>
      <c r="J59" s="204">
        <v>87</v>
      </c>
      <c r="K59" s="204">
        <v>0</v>
      </c>
      <c r="L59" s="204">
        <v>0</v>
      </c>
      <c r="M59" s="204">
        <v>0</v>
      </c>
      <c r="N59" s="204">
        <v>0</v>
      </c>
      <c r="O59" s="210">
        <f t="shared" si="4"/>
        <v>87</v>
      </c>
      <c r="P59" s="201">
        <f t="shared" si="2"/>
        <v>0.00164983393568075</v>
      </c>
      <c r="Q59" s="122"/>
      <c r="R59" s="123"/>
    </row>
    <row r="60" spans="1:18" ht="14.25" thickBot="1" thickTop="1">
      <c r="A60" s="202">
        <v>15</v>
      </c>
      <c r="B60" s="203" t="s">
        <v>260</v>
      </c>
      <c r="C60" s="204">
        <v>0</v>
      </c>
      <c r="D60" s="204">
        <v>0</v>
      </c>
      <c r="E60" s="204">
        <v>0</v>
      </c>
      <c r="F60" s="205">
        <v>0</v>
      </c>
      <c r="G60" s="204">
        <v>0</v>
      </c>
      <c r="H60" s="204">
        <v>0</v>
      </c>
      <c r="I60" s="204">
        <v>0</v>
      </c>
      <c r="J60" s="204">
        <v>0</v>
      </c>
      <c r="K60" s="204">
        <v>0</v>
      </c>
      <c r="L60" s="204">
        <v>0</v>
      </c>
      <c r="M60" s="204">
        <v>0</v>
      </c>
      <c r="N60" s="204">
        <v>0</v>
      </c>
      <c r="O60" s="210">
        <f t="shared" si="4"/>
        <v>0</v>
      </c>
      <c r="P60" s="201">
        <f t="shared" si="2"/>
        <v>0</v>
      </c>
      <c r="Q60" s="122"/>
      <c r="R60" s="123"/>
    </row>
    <row r="61" spans="1:18" ht="14.25" thickBot="1" thickTop="1">
      <c r="A61" s="207">
        <v>16</v>
      </c>
      <c r="B61" s="203" t="s">
        <v>261</v>
      </c>
      <c r="C61" s="204">
        <v>0</v>
      </c>
      <c r="D61" s="204">
        <v>0</v>
      </c>
      <c r="E61" s="204">
        <v>0</v>
      </c>
      <c r="F61" s="205">
        <v>0</v>
      </c>
      <c r="G61" s="204">
        <v>0</v>
      </c>
      <c r="H61" s="204">
        <v>0</v>
      </c>
      <c r="I61" s="204">
        <v>0</v>
      </c>
      <c r="J61" s="204">
        <v>0</v>
      </c>
      <c r="K61" s="204">
        <v>0</v>
      </c>
      <c r="L61" s="204">
        <v>0</v>
      </c>
      <c r="M61" s="204">
        <v>0</v>
      </c>
      <c r="N61" s="204">
        <v>0</v>
      </c>
      <c r="O61" s="210">
        <f t="shared" si="4"/>
        <v>0</v>
      </c>
      <c r="P61" s="201">
        <f t="shared" si="2"/>
        <v>0</v>
      </c>
      <c r="Q61" s="122"/>
      <c r="R61" s="123"/>
    </row>
    <row r="62" spans="1:18" ht="15" thickBot="1" thickTop="1">
      <c r="A62" s="202">
        <v>17</v>
      </c>
      <c r="B62" s="222" t="s">
        <v>262</v>
      </c>
      <c r="C62" s="204">
        <v>0</v>
      </c>
      <c r="D62" s="204">
        <v>0</v>
      </c>
      <c r="E62" s="204">
        <v>0</v>
      </c>
      <c r="F62" s="205">
        <v>0</v>
      </c>
      <c r="G62" s="204">
        <v>0</v>
      </c>
      <c r="H62" s="204">
        <v>0</v>
      </c>
      <c r="I62" s="204">
        <v>0</v>
      </c>
      <c r="J62" s="204">
        <v>0</v>
      </c>
      <c r="K62" s="204">
        <v>0</v>
      </c>
      <c r="L62" s="204">
        <v>0</v>
      </c>
      <c r="M62" s="204">
        <v>0</v>
      </c>
      <c r="N62" s="204">
        <v>0</v>
      </c>
      <c r="O62" s="210">
        <f t="shared" si="4"/>
        <v>0</v>
      </c>
      <c r="P62" s="201">
        <f t="shared" si="2"/>
        <v>0</v>
      </c>
      <c r="Q62" s="122"/>
      <c r="R62" s="123"/>
    </row>
    <row r="63" spans="1:18" ht="14.25" thickBot="1" thickTop="1">
      <c r="A63" s="207">
        <v>18</v>
      </c>
      <c r="B63" s="203" t="s">
        <v>263</v>
      </c>
      <c r="C63" s="204">
        <v>105</v>
      </c>
      <c r="D63" s="204">
        <v>0</v>
      </c>
      <c r="E63" s="204">
        <v>0</v>
      </c>
      <c r="F63" s="205">
        <v>180</v>
      </c>
      <c r="G63" s="204">
        <v>135</v>
      </c>
      <c r="H63" s="204">
        <v>124</v>
      </c>
      <c r="I63" s="204">
        <v>231</v>
      </c>
      <c r="J63" s="204">
        <v>257</v>
      </c>
      <c r="K63" s="204">
        <v>184</v>
      </c>
      <c r="L63" s="204">
        <v>205</v>
      </c>
      <c r="M63" s="204">
        <v>258</v>
      </c>
      <c r="N63" s="208">
        <v>317</v>
      </c>
      <c r="O63" s="210">
        <f t="shared" si="4"/>
        <v>1996</v>
      </c>
      <c r="P63" s="201">
        <f t="shared" si="2"/>
        <v>0.03785136247837675</v>
      </c>
      <c r="Q63" s="122"/>
      <c r="R63" s="123"/>
    </row>
    <row r="64" spans="1:18" ht="14.25" thickBot="1" thickTop="1">
      <c r="A64" s="202">
        <v>19</v>
      </c>
      <c r="B64" s="203" t="s">
        <v>264</v>
      </c>
      <c r="C64" s="204">
        <v>0</v>
      </c>
      <c r="D64" s="204">
        <v>0</v>
      </c>
      <c r="E64" s="204">
        <v>0</v>
      </c>
      <c r="F64" s="205">
        <v>0</v>
      </c>
      <c r="G64" s="204">
        <v>0</v>
      </c>
      <c r="H64" s="204">
        <v>0</v>
      </c>
      <c r="I64" s="204">
        <v>0</v>
      </c>
      <c r="J64" s="204">
        <v>0</v>
      </c>
      <c r="K64" s="204">
        <v>0</v>
      </c>
      <c r="L64" s="204">
        <v>0</v>
      </c>
      <c r="M64" s="204">
        <v>0</v>
      </c>
      <c r="N64" s="204">
        <v>0</v>
      </c>
      <c r="O64" s="210">
        <f t="shared" si="4"/>
        <v>0</v>
      </c>
      <c r="P64" s="201">
        <f t="shared" si="2"/>
        <v>0</v>
      </c>
      <c r="Q64" s="122"/>
      <c r="R64" s="123"/>
    </row>
    <row r="65" spans="1:18" ht="14.25" thickBot="1" thickTop="1">
      <c r="A65" s="207">
        <v>20</v>
      </c>
      <c r="B65" s="203" t="s">
        <v>373</v>
      </c>
      <c r="C65" s="204">
        <v>0</v>
      </c>
      <c r="D65" s="204">
        <v>0</v>
      </c>
      <c r="E65" s="204">
        <v>0</v>
      </c>
      <c r="F65" s="205">
        <v>110</v>
      </c>
      <c r="G65" s="204">
        <v>101</v>
      </c>
      <c r="H65" s="204">
        <v>0</v>
      </c>
      <c r="I65" s="204">
        <v>0</v>
      </c>
      <c r="J65" s="204">
        <v>106</v>
      </c>
      <c r="K65" s="204">
        <v>103</v>
      </c>
      <c r="L65" s="204">
        <v>0</v>
      </c>
      <c r="M65" s="204">
        <v>106</v>
      </c>
      <c r="N65" s="204">
        <v>135</v>
      </c>
      <c r="O65" s="210">
        <f t="shared" si="4"/>
        <v>661</v>
      </c>
      <c r="P65" s="201">
        <f t="shared" si="2"/>
        <v>0.01253494518948248</v>
      </c>
      <c r="Q65" s="122"/>
      <c r="R65" s="123"/>
    </row>
    <row r="66" spans="1:18" ht="14.25" thickBot="1" thickTop="1">
      <c r="A66" s="202">
        <v>21</v>
      </c>
      <c r="B66" s="203" t="s">
        <v>265</v>
      </c>
      <c r="C66" s="204">
        <v>0</v>
      </c>
      <c r="D66" s="204">
        <v>0</v>
      </c>
      <c r="E66" s="204">
        <v>0</v>
      </c>
      <c r="F66" s="205">
        <v>0</v>
      </c>
      <c r="G66" s="204">
        <v>0</v>
      </c>
      <c r="H66" s="204">
        <v>0</v>
      </c>
      <c r="I66" s="204">
        <v>0</v>
      </c>
      <c r="J66" s="204">
        <v>0</v>
      </c>
      <c r="K66" s="204">
        <v>0</v>
      </c>
      <c r="L66" s="204">
        <v>0</v>
      </c>
      <c r="M66" s="204">
        <v>0</v>
      </c>
      <c r="N66" s="204">
        <v>0</v>
      </c>
      <c r="O66" s="210">
        <f t="shared" si="4"/>
        <v>0</v>
      </c>
      <c r="P66" s="201">
        <f t="shared" si="2"/>
        <v>0</v>
      </c>
      <c r="Q66" s="122"/>
      <c r="R66" s="123"/>
    </row>
    <row r="67" spans="1:18" ht="14.25" thickBot="1" thickTop="1">
      <c r="A67" s="207">
        <v>22</v>
      </c>
      <c r="B67" s="203" t="s">
        <v>266</v>
      </c>
      <c r="C67" s="204">
        <v>0</v>
      </c>
      <c r="D67" s="204">
        <v>0</v>
      </c>
      <c r="E67" s="204">
        <v>0</v>
      </c>
      <c r="F67" s="205">
        <v>0</v>
      </c>
      <c r="G67" s="204">
        <v>0</v>
      </c>
      <c r="H67" s="204">
        <v>0</v>
      </c>
      <c r="I67" s="204">
        <v>0</v>
      </c>
      <c r="J67" s="204">
        <v>0</v>
      </c>
      <c r="K67" s="204">
        <v>0</v>
      </c>
      <c r="L67" s="204">
        <v>0</v>
      </c>
      <c r="M67" s="204">
        <v>0</v>
      </c>
      <c r="N67" s="204">
        <v>0</v>
      </c>
      <c r="O67" s="210">
        <f t="shared" si="4"/>
        <v>0</v>
      </c>
      <c r="P67" s="201">
        <f t="shared" si="2"/>
        <v>0</v>
      </c>
      <c r="Q67" s="122"/>
      <c r="R67" s="123"/>
    </row>
    <row r="68" spans="1:18" ht="14.25" thickBot="1" thickTop="1">
      <c r="A68" s="202">
        <v>23</v>
      </c>
      <c r="B68" s="203" t="s">
        <v>267</v>
      </c>
      <c r="C68" s="204">
        <v>338</v>
      </c>
      <c r="D68" s="204">
        <v>454</v>
      </c>
      <c r="E68" s="204">
        <v>332</v>
      </c>
      <c r="F68" s="205">
        <v>319</v>
      </c>
      <c r="G68" s="204">
        <v>811</v>
      </c>
      <c r="H68" s="204">
        <v>0</v>
      </c>
      <c r="I68" s="204">
        <v>1216</v>
      </c>
      <c r="J68" s="204">
        <v>1785</v>
      </c>
      <c r="K68" s="204">
        <v>1107</v>
      </c>
      <c r="L68" s="204">
        <v>692</v>
      </c>
      <c r="M68" s="208">
        <v>604</v>
      </c>
      <c r="N68" s="208">
        <v>603</v>
      </c>
      <c r="O68" s="210">
        <f t="shared" si="4"/>
        <v>8261</v>
      </c>
      <c r="P68" s="201">
        <f t="shared" si="2"/>
        <v>0.15665836945584682</v>
      </c>
      <c r="Q68" s="122"/>
      <c r="R68" s="123"/>
    </row>
    <row r="69" spans="1:18" ht="14.25" thickBot="1" thickTop="1">
      <c r="A69" s="207">
        <v>24</v>
      </c>
      <c r="B69" s="203" t="s">
        <v>268</v>
      </c>
      <c r="C69" s="204">
        <v>0</v>
      </c>
      <c r="D69" s="204">
        <v>0</v>
      </c>
      <c r="E69" s="204">
        <v>0</v>
      </c>
      <c r="F69" s="205">
        <v>0</v>
      </c>
      <c r="G69" s="204">
        <v>0</v>
      </c>
      <c r="H69" s="204">
        <v>0</v>
      </c>
      <c r="I69" s="204">
        <v>0</v>
      </c>
      <c r="J69" s="204">
        <v>0</v>
      </c>
      <c r="K69" s="204">
        <v>0</v>
      </c>
      <c r="L69" s="204">
        <v>0</v>
      </c>
      <c r="M69" s="204">
        <v>0</v>
      </c>
      <c r="N69" s="204">
        <v>0</v>
      </c>
      <c r="O69" s="210">
        <f t="shared" si="4"/>
        <v>0</v>
      </c>
      <c r="P69" s="201">
        <f t="shared" si="2"/>
        <v>0</v>
      </c>
      <c r="Q69" s="122"/>
      <c r="R69" s="123"/>
    </row>
    <row r="70" spans="1:18" ht="14.25" thickBot="1" thickTop="1">
      <c r="A70" s="202">
        <v>25</v>
      </c>
      <c r="B70" s="203" t="s">
        <v>269</v>
      </c>
      <c r="C70" s="204">
        <v>0</v>
      </c>
      <c r="D70" s="204">
        <v>0</v>
      </c>
      <c r="E70" s="204">
        <v>0</v>
      </c>
      <c r="F70" s="205">
        <v>0</v>
      </c>
      <c r="G70" s="204">
        <v>0</v>
      </c>
      <c r="H70" s="204">
        <v>0</v>
      </c>
      <c r="I70" s="204">
        <v>0</v>
      </c>
      <c r="J70" s="204">
        <v>0</v>
      </c>
      <c r="K70" s="204">
        <v>0</v>
      </c>
      <c r="L70" s="204">
        <v>0</v>
      </c>
      <c r="M70" s="204">
        <v>0</v>
      </c>
      <c r="N70" s="204">
        <v>0</v>
      </c>
      <c r="O70" s="210">
        <f aca="true" t="shared" si="6" ref="O70:O101">SUM(C70:N70)</f>
        <v>0</v>
      </c>
      <c r="P70" s="201">
        <f t="shared" si="2"/>
        <v>0</v>
      </c>
      <c r="Q70" s="122"/>
      <c r="R70" s="123"/>
    </row>
    <row r="71" spans="1:18" ht="14.25" thickBot="1" thickTop="1">
      <c r="A71" s="207">
        <v>26</v>
      </c>
      <c r="B71" s="203" t="s">
        <v>270</v>
      </c>
      <c r="C71" s="204">
        <v>0</v>
      </c>
      <c r="D71" s="204">
        <v>0</v>
      </c>
      <c r="E71" s="204">
        <v>0</v>
      </c>
      <c r="F71" s="205">
        <v>0</v>
      </c>
      <c r="G71" s="204">
        <v>0</v>
      </c>
      <c r="H71" s="204">
        <v>0</v>
      </c>
      <c r="I71" s="204">
        <v>0</v>
      </c>
      <c r="J71" s="204">
        <v>0</v>
      </c>
      <c r="K71" s="204">
        <v>0</v>
      </c>
      <c r="L71" s="204">
        <v>0</v>
      </c>
      <c r="M71" s="204">
        <v>0</v>
      </c>
      <c r="N71" s="204">
        <v>0</v>
      </c>
      <c r="O71" s="210">
        <f t="shared" si="6"/>
        <v>0</v>
      </c>
      <c r="P71" s="201">
        <f aca="true" t="shared" si="7" ref="P71:P134">O71/$O$197*100</f>
        <v>0</v>
      </c>
      <c r="Q71" s="122"/>
      <c r="R71" s="123"/>
    </row>
    <row r="72" spans="1:18" ht="14.25" thickBot="1" thickTop="1">
      <c r="A72" s="202">
        <v>27</v>
      </c>
      <c r="B72" s="203" t="s">
        <v>132</v>
      </c>
      <c r="C72" s="204">
        <v>0</v>
      </c>
      <c r="D72" s="204">
        <v>0</v>
      </c>
      <c r="E72" s="204">
        <v>0</v>
      </c>
      <c r="F72" s="205">
        <v>0</v>
      </c>
      <c r="G72" s="204">
        <v>0</v>
      </c>
      <c r="H72" s="204">
        <v>0</v>
      </c>
      <c r="I72" s="204">
        <v>0</v>
      </c>
      <c r="J72" s="204">
        <v>0</v>
      </c>
      <c r="K72" s="204">
        <v>0</v>
      </c>
      <c r="L72" s="204">
        <v>0</v>
      </c>
      <c r="M72" s="204">
        <v>0</v>
      </c>
      <c r="N72" s="204">
        <v>0</v>
      </c>
      <c r="O72" s="210">
        <f t="shared" si="6"/>
        <v>0</v>
      </c>
      <c r="P72" s="201">
        <f t="shared" si="7"/>
        <v>0</v>
      </c>
      <c r="Q72" s="122"/>
      <c r="R72" s="123"/>
    </row>
    <row r="73" spans="1:18" ht="14.25" thickBot="1" thickTop="1">
      <c r="A73" s="207">
        <v>28</v>
      </c>
      <c r="B73" s="203" t="s">
        <v>271</v>
      </c>
      <c r="C73" s="204">
        <v>0</v>
      </c>
      <c r="D73" s="204">
        <v>0</v>
      </c>
      <c r="E73" s="204">
        <v>0</v>
      </c>
      <c r="F73" s="205">
        <v>0</v>
      </c>
      <c r="G73" s="204">
        <v>0</v>
      </c>
      <c r="H73" s="204">
        <v>0</v>
      </c>
      <c r="I73" s="204">
        <v>0</v>
      </c>
      <c r="J73" s="204">
        <v>0</v>
      </c>
      <c r="K73" s="204">
        <v>0</v>
      </c>
      <c r="L73" s="204">
        <v>0</v>
      </c>
      <c r="M73" s="204">
        <v>0</v>
      </c>
      <c r="N73" s="204">
        <v>0</v>
      </c>
      <c r="O73" s="210">
        <f t="shared" si="6"/>
        <v>0</v>
      </c>
      <c r="P73" s="201">
        <f t="shared" si="7"/>
        <v>0</v>
      </c>
      <c r="Q73" s="122"/>
      <c r="R73" s="123"/>
    </row>
    <row r="74" spans="1:18" ht="14.25" thickBot="1" thickTop="1">
      <c r="A74" s="202">
        <v>29</v>
      </c>
      <c r="B74" s="203" t="s">
        <v>272</v>
      </c>
      <c r="C74" s="204">
        <v>0</v>
      </c>
      <c r="D74" s="204">
        <v>0</v>
      </c>
      <c r="E74" s="204">
        <v>0</v>
      </c>
      <c r="F74" s="205">
        <v>0</v>
      </c>
      <c r="G74" s="204">
        <v>0</v>
      </c>
      <c r="H74" s="204">
        <v>0</v>
      </c>
      <c r="I74" s="204">
        <v>0</v>
      </c>
      <c r="J74" s="204">
        <v>0</v>
      </c>
      <c r="K74" s="204">
        <v>0</v>
      </c>
      <c r="L74" s="204">
        <v>0</v>
      </c>
      <c r="M74" s="204">
        <v>0</v>
      </c>
      <c r="N74" s="204">
        <v>0</v>
      </c>
      <c r="O74" s="210">
        <f t="shared" si="6"/>
        <v>0</v>
      </c>
      <c r="P74" s="201">
        <f t="shared" si="7"/>
        <v>0</v>
      </c>
      <c r="Q74" s="122"/>
      <c r="R74" s="123"/>
    </row>
    <row r="75" spans="1:18" ht="14.25" thickBot="1" thickTop="1">
      <c r="A75" s="207">
        <v>30</v>
      </c>
      <c r="B75" s="203" t="s">
        <v>133</v>
      </c>
      <c r="C75" s="204">
        <v>0</v>
      </c>
      <c r="D75" s="204">
        <v>0</v>
      </c>
      <c r="E75" s="204">
        <v>0</v>
      </c>
      <c r="F75" s="205">
        <v>0</v>
      </c>
      <c r="G75" s="204">
        <v>0</v>
      </c>
      <c r="H75" s="204">
        <v>0</v>
      </c>
      <c r="I75" s="204">
        <v>0</v>
      </c>
      <c r="J75" s="204">
        <v>0</v>
      </c>
      <c r="K75" s="204">
        <v>0</v>
      </c>
      <c r="L75" s="204">
        <v>0</v>
      </c>
      <c r="M75" s="204">
        <v>0</v>
      </c>
      <c r="N75" s="204">
        <v>0</v>
      </c>
      <c r="O75" s="210">
        <f t="shared" si="6"/>
        <v>0</v>
      </c>
      <c r="P75" s="201">
        <f t="shared" si="7"/>
        <v>0</v>
      </c>
      <c r="Q75" s="122"/>
      <c r="R75" s="123"/>
    </row>
    <row r="76" spans="1:18" ht="14.25" thickBot="1" thickTop="1">
      <c r="A76" s="202">
        <v>31</v>
      </c>
      <c r="B76" s="203" t="s">
        <v>273</v>
      </c>
      <c r="C76" s="204">
        <v>0</v>
      </c>
      <c r="D76" s="204">
        <v>0</v>
      </c>
      <c r="E76" s="204">
        <v>0</v>
      </c>
      <c r="F76" s="205">
        <v>0</v>
      </c>
      <c r="G76" s="204">
        <v>0</v>
      </c>
      <c r="H76" s="204">
        <v>0</v>
      </c>
      <c r="I76" s="204">
        <v>0</v>
      </c>
      <c r="J76" s="204">
        <v>0</v>
      </c>
      <c r="K76" s="204">
        <v>0</v>
      </c>
      <c r="L76" s="204">
        <v>0</v>
      </c>
      <c r="M76" s="204">
        <v>0</v>
      </c>
      <c r="N76" s="204">
        <v>0</v>
      </c>
      <c r="O76" s="210">
        <f t="shared" si="6"/>
        <v>0</v>
      </c>
      <c r="P76" s="201">
        <f t="shared" si="7"/>
        <v>0</v>
      </c>
      <c r="Q76" s="122"/>
      <c r="R76" s="123"/>
    </row>
    <row r="77" spans="1:18" ht="14.25" thickBot="1" thickTop="1">
      <c r="A77" s="207">
        <v>32</v>
      </c>
      <c r="B77" s="203" t="s">
        <v>274</v>
      </c>
      <c r="C77" s="204">
        <v>0</v>
      </c>
      <c r="D77" s="204">
        <v>0</v>
      </c>
      <c r="E77" s="204">
        <v>0</v>
      </c>
      <c r="F77" s="205">
        <v>0</v>
      </c>
      <c r="G77" s="204">
        <v>0</v>
      </c>
      <c r="H77" s="204">
        <v>0</v>
      </c>
      <c r="I77" s="204">
        <v>0</v>
      </c>
      <c r="J77" s="204">
        <v>0</v>
      </c>
      <c r="K77" s="204">
        <v>0</v>
      </c>
      <c r="L77" s="204">
        <v>0</v>
      </c>
      <c r="M77" s="204">
        <v>0</v>
      </c>
      <c r="N77" s="204">
        <v>0</v>
      </c>
      <c r="O77" s="210">
        <f t="shared" si="6"/>
        <v>0</v>
      </c>
      <c r="P77" s="201">
        <f t="shared" si="7"/>
        <v>0</v>
      </c>
      <c r="Q77" s="122"/>
      <c r="R77" s="123"/>
    </row>
    <row r="78" spans="1:18" ht="14.25" thickBot="1" thickTop="1">
      <c r="A78" s="202">
        <v>33</v>
      </c>
      <c r="B78" s="203" t="s">
        <v>275</v>
      </c>
      <c r="C78" s="204">
        <v>0</v>
      </c>
      <c r="D78" s="204">
        <v>0</v>
      </c>
      <c r="E78" s="204">
        <v>0</v>
      </c>
      <c r="F78" s="205">
        <v>0</v>
      </c>
      <c r="G78" s="204">
        <v>0</v>
      </c>
      <c r="H78" s="204">
        <v>0</v>
      </c>
      <c r="I78" s="204">
        <v>0</v>
      </c>
      <c r="J78" s="204">
        <v>0</v>
      </c>
      <c r="K78" s="204">
        <v>0</v>
      </c>
      <c r="L78" s="204">
        <v>0</v>
      </c>
      <c r="M78" s="204">
        <v>0</v>
      </c>
      <c r="N78" s="204">
        <v>0</v>
      </c>
      <c r="O78" s="210">
        <f t="shared" si="6"/>
        <v>0</v>
      </c>
      <c r="P78" s="201">
        <f t="shared" si="7"/>
        <v>0</v>
      </c>
      <c r="Q78" s="122"/>
      <c r="R78" s="123"/>
    </row>
    <row r="79" spans="1:18" ht="14.25" thickBot="1" thickTop="1">
      <c r="A79" s="207">
        <v>34</v>
      </c>
      <c r="B79" s="203" t="s">
        <v>276</v>
      </c>
      <c r="C79" s="204">
        <v>208</v>
      </c>
      <c r="D79" s="204">
        <v>284</v>
      </c>
      <c r="E79" s="204">
        <v>253</v>
      </c>
      <c r="F79" s="205">
        <v>207</v>
      </c>
      <c r="G79" s="204">
        <v>667</v>
      </c>
      <c r="H79" s="204">
        <v>441</v>
      </c>
      <c r="I79" s="208">
        <v>924</v>
      </c>
      <c r="J79" s="204">
        <v>1271</v>
      </c>
      <c r="K79" s="204">
        <v>1162</v>
      </c>
      <c r="L79" s="204">
        <v>692</v>
      </c>
      <c r="M79" s="208">
        <v>487</v>
      </c>
      <c r="N79" s="208">
        <v>531</v>
      </c>
      <c r="O79" s="210">
        <f t="shared" si="6"/>
        <v>7127</v>
      </c>
      <c r="P79" s="201">
        <f t="shared" si="7"/>
        <v>0.13515363746662878</v>
      </c>
      <c r="Q79" s="122"/>
      <c r="R79" s="123"/>
    </row>
    <row r="80" spans="1:18" ht="14.25" thickBot="1" thickTop="1">
      <c r="A80" s="202">
        <v>35</v>
      </c>
      <c r="B80" s="203" t="s">
        <v>134</v>
      </c>
      <c r="C80" s="204">
        <v>0</v>
      </c>
      <c r="D80" s="204">
        <v>0</v>
      </c>
      <c r="E80" s="204">
        <v>0</v>
      </c>
      <c r="F80" s="205">
        <v>0</v>
      </c>
      <c r="G80" s="204">
        <v>0</v>
      </c>
      <c r="H80" s="204">
        <v>0</v>
      </c>
      <c r="I80" s="204">
        <v>0</v>
      </c>
      <c r="J80" s="204">
        <v>0</v>
      </c>
      <c r="K80" s="204">
        <v>0</v>
      </c>
      <c r="L80" s="204">
        <v>0</v>
      </c>
      <c r="M80" s="204">
        <v>0</v>
      </c>
      <c r="N80" s="204">
        <v>0</v>
      </c>
      <c r="O80" s="210">
        <f t="shared" si="6"/>
        <v>0</v>
      </c>
      <c r="P80" s="201">
        <f t="shared" si="7"/>
        <v>0</v>
      </c>
      <c r="Q80" s="122"/>
      <c r="R80" s="123"/>
    </row>
    <row r="81" spans="1:18" ht="14.25" thickBot="1" thickTop="1">
      <c r="A81" s="207">
        <v>36</v>
      </c>
      <c r="B81" s="203" t="s">
        <v>277</v>
      </c>
      <c r="C81" s="204">
        <v>0</v>
      </c>
      <c r="D81" s="204">
        <v>0</v>
      </c>
      <c r="E81" s="204">
        <v>0</v>
      </c>
      <c r="F81" s="205">
        <v>0</v>
      </c>
      <c r="G81" s="204">
        <v>0</v>
      </c>
      <c r="H81" s="204">
        <v>0</v>
      </c>
      <c r="I81" s="204">
        <v>0</v>
      </c>
      <c r="J81" s="204">
        <v>113</v>
      </c>
      <c r="K81" s="204">
        <v>0</v>
      </c>
      <c r="L81" s="204">
        <v>0</v>
      </c>
      <c r="M81" s="204">
        <v>0</v>
      </c>
      <c r="N81" s="204">
        <v>156</v>
      </c>
      <c r="O81" s="210">
        <f t="shared" si="6"/>
        <v>269</v>
      </c>
      <c r="P81" s="201">
        <f t="shared" si="7"/>
        <v>0.005101210674691055</v>
      </c>
      <c r="Q81" s="122"/>
      <c r="R81" s="123"/>
    </row>
    <row r="82" spans="1:18" ht="14.25" thickBot="1" thickTop="1">
      <c r="A82" s="202">
        <v>37</v>
      </c>
      <c r="B82" s="203" t="s">
        <v>278</v>
      </c>
      <c r="C82" s="204">
        <v>0</v>
      </c>
      <c r="D82" s="204">
        <v>0</v>
      </c>
      <c r="E82" s="204">
        <v>0</v>
      </c>
      <c r="F82" s="205">
        <v>0</v>
      </c>
      <c r="G82" s="204">
        <v>0</v>
      </c>
      <c r="H82" s="204">
        <v>0</v>
      </c>
      <c r="I82" s="204">
        <v>0</v>
      </c>
      <c r="J82" s="204">
        <v>0</v>
      </c>
      <c r="K82" s="204">
        <v>0</v>
      </c>
      <c r="L82" s="204">
        <v>0</v>
      </c>
      <c r="M82" s="204">
        <v>0</v>
      </c>
      <c r="N82" s="204">
        <v>0</v>
      </c>
      <c r="O82" s="210">
        <f t="shared" si="6"/>
        <v>0</v>
      </c>
      <c r="P82" s="201">
        <f t="shared" si="7"/>
        <v>0</v>
      </c>
      <c r="Q82" s="122"/>
      <c r="R82" s="123"/>
    </row>
    <row r="83" spans="1:18" ht="14.25" thickBot="1" thickTop="1">
      <c r="A83" s="207">
        <v>38</v>
      </c>
      <c r="B83" s="215" t="s">
        <v>279</v>
      </c>
      <c r="C83" s="204">
        <v>0</v>
      </c>
      <c r="D83" s="204">
        <v>0</v>
      </c>
      <c r="E83" s="204">
        <v>0</v>
      </c>
      <c r="F83" s="205">
        <v>0</v>
      </c>
      <c r="G83" s="204">
        <v>0</v>
      </c>
      <c r="H83" s="204">
        <v>0</v>
      </c>
      <c r="I83" s="204">
        <v>0</v>
      </c>
      <c r="J83" s="204">
        <v>0</v>
      </c>
      <c r="K83" s="204">
        <v>0</v>
      </c>
      <c r="L83" s="204">
        <v>0</v>
      </c>
      <c r="M83" s="204">
        <v>0</v>
      </c>
      <c r="N83" s="204">
        <v>0</v>
      </c>
      <c r="O83" s="200">
        <f t="shared" si="6"/>
        <v>0</v>
      </c>
      <c r="P83" s="201">
        <f t="shared" si="7"/>
        <v>0</v>
      </c>
      <c r="Q83" s="122"/>
      <c r="R83" s="123"/>
    </row>
    <row r="84" spans="1:18" ht="14.25" thickBot="1" thickTop="1">
      <c r="A84" s="219" t="s">
        <v>45</v>
      </c>
      <c r="B84" s="219" t="s">
        <v>19</v>
      </c>
      <c r="C84" s="220">
        <f>SUM(C85:C118)</f>
        <v>22231</v>
      </c>
      <c r="D84" s="220">
        <f aca="true" t="shared" si="8" ref="D84:N84">SUM(D85:D118)</f>
        <v>24780</v>
      </c>
      <c r="E84" s="220">
        <f t="shared" si="8"/>
        <v>31447</v>
      </c>
      <c r="F84" s="220">
        <f t="shared" si="8"/>
        <v>34021</v>
      </c>
      <c r="G84" s="220">
        <f t="shared" si="8"/>
        <v>35180</v>
      </c>
      <c r="H84" s="220">
        <f t="shared" si="8"/>
        <v>35159</v>
      </c>
      <c r="I84" s="220">
        <f t="shared" si="8"/>
        <v>37037</v>
      </c>
      <c r="J84" s="220">
        <f t="shared" si="8"/>
        <v>30725</v>
      </c>
      <c r="K84" s="220">
        <f t="shared" si="8"/>
        <v>34903</v>
      </c>
      <c r="L84" s="220">
        <f t="shared" si="8"/>
        <v>32674</v>
      </c>
      <c r="M84" s="220">
        <f t="shared" si="8"/>
        <v>28530</v>
      </c>
      <c r="N84" s="220">
        <f t="shared" si="8"/>
        <v>30581</v>
      </c>
      <c r="O84" s="200">
        <f t="shared" si="6"/>
        <v>377268</v>
      </c>
      <c r="P84" s="201">
        <f t="shared" si="7"/>
        <v>7.154362635016151</v>
      </c>
      <c r="Q84" s="122"/>
      <c r="R84" s="123"/>
    </row>
    <row r="85" spans="1:18" ht="14.25" thickBot="1" thickTop="1">
      <c r="A85" s="211">
        <v>1</v>
      </c>
      <c r="B85" s="203" t="s">
        <v>280</v>
      </c>
      <c r="C85" s="204">
        <v>724</v>
      </c>
      <c r="D85" s="204">
        <v>645</v>
      </c>
      <c r="E85" s="204">
        <v>692</v>
      </c>
      <c r="F85" s="205">
        <v>757</v>
      </c>
      <c r="G85" s="204">
        <v>802</v>
      </c>
      <c r="H85" s="204">
        <v>705</v>
      </c>
      <c r="I85" s="204">
        <v>713</v>
      </c>
      <c r="J85" s="204">
        <v>735</v>
      </c>
      <c r="K85" s="204">
        <v>824</v>
      </c>
      <c r="L85" s="204">
        <v>749</v>
      </c>
      <c r="M85" s="208">
        <v>642</v>
      </c>
      <c r="N85" s="208">
        <v>762</v>
      </c>
      <c r="O85" s="206">
        <f t="shared" si="6"/>
        <v>8750</v>
      </c>
      <c r="P85" s="201">
        <f t="shared" si="7"/>
        <v>0.16593157399088002</v>
      </c>
      <c r="Q85" s="122"/>
      <c r="R85" s="123"/>
    </row>
    <row r="86" spans="1:18" ht="14.25" thickBot="1" thickTop="1">
      <c r="A86" s="203">
        <v>2</v>
      </c>
      <c r="B86" s="211" t="s">
        <v>281</v>
      </c>
      <c r="C86" s="204">
        <v>13387</v>
      </c>
      <c r="D86" s="204">
        <v>14644</v>
      </c>
      <c r="E86" s="204">
        <v>20360</v>
      </c>
      <c r="F86" s="205">
        <v>22247</v>
      </c>
      <c r="G86" s="204">
        <v>23512</v>
      </c>
      <c r="H86" s="204">
        <v>25821</v>
      </c>
      <c r="I86" s="204">
        <v>26859</v>
      </c>
      <c r="J86" s="204">
        <v>21315</v>
      </c>
      <c r="K86" s="204">
        <v>22869</v>
      </c>
      <c r="L86" s="204">
        <v>21171</v>
      </c>
      <c r="M86" s="208">
        <v>17915</v>
      </c>
      <c r="N86" s="208">
        <v>18883</v>
      </c>
      <c r="O86" s="210">
        <f t="shared" si="6"/>
        <v>248983</v>
      </c>
      <c r="P86" s="201">
        <f t="shared" si="7"/>
        <v>4.721616124225289</v>
      </c>
      <c r="Q86" s="122"/>
      <c r="R86" s="123"/>
    </row>
    <row r="87" spans="1:18" ht="14.25" thickBot="1" thickTop="1">
      <c r="A87" s="211">
        <v>3</v>
      </c>
      <c r="B87" s="203" t="s">
        <v>282</v>
      </c>
      <c r="C87" s="204">
        <v>0</v>
      </c>
      <c r="D87" s="204">
        <v>0</v>
      </c>
      <c r="E87" s="204">
        <v>0</v>
      </c>
      <c r="F87" s="205">
        <v>0</v>
      </c>
      <c r="G87" s="204">
        <v>0</v>
      </c>
      <c r="H87" s="204">
        <v>0</v>
      </c>
      <c r="I87" s="204">
        <v>0</v>
      </c>
      <c r="J87" s="204">
        <v>0</v>
      </c>
      <c r="K87" s="204">
        <v>0</v>
      </c>
      <c r="L87" s="204">
        <v>0</v>
      </c>
      <c r="M87" s="204">
        <v>0</v>
      </c>
      <c r="N87" s="204">
        <v>0</v>
      </c>
      <c r="O87" s="210">
        <f t="shared" si="6"/>
        <v>0</v>
      </c>
      <c r="P87" s="201">
        <f t="shared" si="7"/>
        <v>0</v>
      </c>
      <c r="Q87" s="122"/>
      <c r="R87" s="123"/>
    </row>
    <row r="88" spans="1:18" ht="14.25" thickBot="1" thickTop="1">
      <c r="A88" s="203">
        <v>4</v>
      </c>
      <c r="B88" s="203" t="s">
        <v>283</v>
      </c>
      <c r="C88" s="204">
        <v>1332</v>
      </c>
      <c r="D88" s="204">
        <v>1141</v>
      </c>
      <c r="E88" s="204">
        <v>1474</v>
      </c>
      <c r="F88" s="205">
        <v>2074</v>
      </c>
      <c r="G88" s="204">
        <v>1916</v>
      </c>
      <c r="H88" s="204">
        <v>1871</v>
      </c>
      <c r="I88" s="204">
        <v>1829</v>
      </c>
      <c r="J88" s="204">
        <v>1970</v>
      </c>
      <c r="K88" s="204">
        <v>2126</v>
      </c>
      <c r="L88" s="204">
        <v>1867</v>
      </c>
      <c r="M88" s="208">
        <v>1614</v>
      </c>
      <c r="N88" s="208">
        <v>2716</v>
      </c>
      <c r="O88" s="210">
        <f t="shared" si="6"/>
        <v>21930</v>
      </c>
      <c r="P88" s="201">
        <f t="shared" si="7"/>
        <v>0.41587193344228557</v>
      </c>
      <c r="Q88" s="122"/>
      <c r="R88" s="123"/>
    </row>
    <row r="89" spans="1:18" ht="14.25" thickBot="1" thickTop="1">
      <c r="A89" s="211">
        <v>5</v>
      </c>
      <c r="B89" s="203" t="s">
        <v>284</v>
      </c>
      <c r="C89" s="204">
        <v>0</v>
      </c>
      <c r="D89" s="204">
        <v>0</v>
      </c>
      <c r="E89" s="204">
        <v>0</v>
      </c>
      <c r="F89" s="205">
        <v>0</v>
      </c>
      <c r="G89" s="204">
        <v>0</v>
      </c>
      <c r="H89" s="204">
        <v>0</v>
      </c>
      <c r="I89" s="204">
        <v>0</v>
      </c>
      <c r="J89" s="204">
        <v>0</v>
      </c>
      <c r="K89" s="204">
        <v>0</v>
      </c>
      <c r="L89" s="204">
        <v>0</v>
      </c>
      <c r="M89" s="204">
        <v>0</v>
      </c>
      <c r="N89" s="204">
        <v>0</v>
      </c>
      <c r="O89" s="210">
        <f t="shared" si="6"/>
        <v>0</v>
      </c>
      <c r="P89" s="201">
        <f t="shared" si="7"/>
        <v>0</v>
      </c>
      <c r="Q89" s="122"/>
      <c r="R89" s="123"/>
    </row>
    <row r="90" spans="1:18" ht="14.25" thickBot="1" thickTop="1">
      <c r="A90" s="203">
        <v>6</v>
      </c>
      <c r="B90" s="203" t="s">
        <v>285</v>
      </c>
      <c r="C90" s="204">
        <v>0</v>
      </c>
      <c r="D90" s="204">
        <v>0</v>
      </c>
      <c r="E90" s="204">
        <v>0</v>
      </c>
      <c r="F90" s="205">
        <v>0</v>
      </c>
      <c r="G90" s="204">
        <v>0</v>
      </c>
      <c r="H90" s="204">
        <v>0</v>
      </c>
      <c r="I90" s="204">
        <v>0</v>
      </c>
      <c r="J90" s="204">
        <v>0</v>
      </c>
      <c r="K90" s="204">
        <v>0</v>
      </c>
      <c r="L90" s="204">
        <v>0</v>
      </c>
      <c r="M90" s="204">
        <v>0</v>
      </c>
      <c r="N90" s="204">
        <v>0</v>
      </c>
      <c r="O90" s="210">
        <f t="shared" si="6"/>
        <v>0</v>
      </c>
      <c r="P90" s="201">
        <f t="shared" si="7"/>
        <v>0</v>
      </c>
      <c r="Q90" s="122"/>
      <c r="R90" s="123"/>
    </row>
    <row r="91" spans="1:18" ht="14.25" thickBot="1" thickTop="1">
      <c r="A91" s="211">
        <v>7</v>
      </c>
      <c r="B91" s="203" t="s">
        <v>286</v>
      </c>
      <c r="C91" s="204">
        <v>0</v>
      </c>
      <c r="D91" s="204">
        <v>0</v>
      </c>
      <c r="E91" s="204">
        <v>0</v>
      </c>
      <c r="F91" s="205">
        <v>0</v>
      </c>
      <c r="G91" s="204">
        <v>0</v>
      </c>
      <c r="H91" s="204">
        <v>0</v>
      </c>
      <c r="I91" s="204">
        <v>0</v>
      </c>
      <c r="J91" s="204">
        <v>0</v>
      </c>
      <c r="K91" s="204">
        <v>0</v>
      </c>
      <c r="L91" s="204">
        <v>0</v>
      </c>
      <c r="M91" s="204">
        <v>0</v>
      </c>
      <c r="N91" s="204">
        <v>0</v>
      </c>
      <c r="O91" s="210">
        <f t="shared" si="6"/>
        <v>0</v>
      </c>
      <c r="P91" s="201">
        <f t="shared" si="7"/>
        <v>0</v>
      </c>
      <c r="Q91" s="122"/>
      <c r="R91" s="123"/>
    </row>
    <row r="92" spans="1:18" ht="14.25" thickBot="1" thickTop="1">
      <c r="A92" s="203">
        <v>8</v>
      </c>
      <c r="B92" s="203" t="s">
        <v>287</v>
      </c>
      <c r="C92" s="204">
        <v>0</v>
      </c>
      <c r="D92" s="204">
        <v>0</v>
      </c>
      <c r="E92" s="204">
        <v>0</v>
      </c>
      <c r="F92" s="205">
        <v>0</v>
      </c>
      <c r="G92" s="204">
        <v>0</v>
      </c>
      <c r="H92" s="204">
        <v>0</v>
      </c>
      <c r="I92" s="204">
        <v>0</v>
      </c>
      <c r="J92" s="204">
        <v>0</v>
      </c>
      <c r="K92" s="204">
        <v>0</v>
      </c>
      <c r="L92" s="204">
        <v>0</v>
      </c>
      <c r="M92" s="204">
        <v>0</v>
      </c>
      <c r="N92" s="204">
        <v>0</v>
      </c>
      <c r="O92" s="210">
        <f t="shared" si="6"/>
        <v>0</v>
      </c>
      <c r="P92" s="201">
        <f t="shared" si="7"/>
        <v>0</v>
      </c>
      <c r="Q92" s="122"/>
      <c r="R92" s="123"/>
    </row>
    <row r="93" spans="1:18" ht="14.25" thickBot="1" thickTop="1">
      <c r="A93" s="211">
        <v>9</v>
      </c>
      <c r="B93" s="203" t="s">
        <v>288</v>
      </c>
      <c r="C93" s="204">
        <v>0</v>
      </c>
      <c r="D93" s="204">
        <v>0</v>
      </c>
      <c r="E93" s="204">
        <v>0</v>
      </c>
      <c r="F93" s="205">
        <v>0</v>
      </c>
      <c r="G93" s="204">
        <v>0</v>
      </c>
      <c r="H93" s="204">
        <v>0</v>
      </c>
      <c r="I93" s="204">
        <v>0</v>
      </c>
      <c r="J93" s="204">
        <v>0</v>
      </c>
      <c r="K93" s="204">
        <v>0</v>
      </c>
      <c r="L93" s="204">
        <v>0</v>
      </c>
      <c r="M93" s="204">
        <v>0</v>
      </c>
      <c r="N93" s="204">
        <v>0</v>
      </c>
      <c r="O93" s="210">
        <f t="shared" si="6"/>
        <v>0</v>
      </c>
      <c r="P93" s="201">
        <f t="shared" si="7"/>
        <v>0</v>
      </c>
      <c r="Q93" s="122"/>
      <c r="R93" s="123"/>
    </row>
    <row r="94" spans="1:18" ht="14.25" thickBot="1" thickTop="1">
      <c r="A94" s="203">
        <v>10</v>
      </c>
      <c r="B94" s="203" t="s">
        <v>289</v>
      </c>
      <c r="C94" s="204">
        <v>435</v>
      </c>
      <c r="D94" s="204">
        <v>732</v>
      </c>
      <c r="E94" s="204">
        <v>638</v>
      </c>
      <c r="F94" s="205">
        <v>684</v>
      </c>
      <c r="G94" s="204">
        <v>751</v>
      </c>
      <c r="H94" s="204">
        <v>616</v>
      </c>
      <c r="I94" s="204">
        <v>588</v>
      </c>
      <c r="J94" s="204">
        <v>660</v>
      </c>
      <c r="K94" s="204">
        <v>906</v>
      </c>
      <c r="L94" s="204">
        <v>812</v>
      </c>
      <c r="M94" s="208">
        <v>744</v>
      </c>
      <c r="N94" s="208">
        <v>670</v>
      </c>
      <c r="O94" s="210">
        <f t="shared" si="6"/>
        <v>8236</v>
      </c>
      <c r="P94" s="201">
        <f t="shared" si="7"/>
        <v>0.15618427924444434</v>
      </c>
      <c r="Q94" s="122"/>
      <c r="R94" s="123"/>
    </row>
    <row r="95" spans="1:18" ht="14.25" thickBot="1" thickTop="1">
      <c r="A95" s="211">
        <v>11</v>
      </c>
      <c r="B95" s="203" t="s">
        <v>374</v>
      </c>
      <c r="C95" s="204">
        <v>0</v>
      </c>
      <c r="D95" s="204">
        <v>0</v>
      </c>
      <c r="E95" s="204">
        <v>0</v>
      </c>
      <c r="F95" s="205">
        <v>0</v>
      </c>
      <c r="G95" s="204">
        <v>0</v>
      </c>
      <c r="H95" s="204">
        <v>0</v>
      </c>
      <c r="I95" s="204">
        <v>0</v>
      </c>
      <c r="J95" s="204">
        <v>0</v>
      </c>
      <c r="K95" s="204">
        <v>0</v>
      </c>
      <c r="L95" s="204">
        <v>0</v>
      </c>
      <c r="M95" s="204">
        <v>0</v>
      </c>
      <c r="N95" s="204">
        <v>0</v>
      </c>
      <c r="O95" s="210">
        <f t="shared" si="6"/>
        <v>0</v>
      </c>
      <c r="P95" s="201">
        <f t="shared" si="7"/>
        <v>0</v>
      </c>
      <c r="Q95" s="122"/>
      <c r="R95" s="123"/>
    </row>
    <row r="96" spans="1:18" ht="14.25" thickBot="1" thickTop="1">
      <c r="A96" s="203">
        <v>12</v>
      </c>
      <c r="B96" s="203" t="s">
        <v>375</v>
      </c>
      <c r="C96" s="204">
        <v>0</v>
      </c>
      <c r="D96" s="204">
        <v>0</v>
      </c>
      <c r="E96" s="204">
        <v>0</v>
      </c>
      <c r="F96" s="205">
        <v>0</v>
      </c>
      <c r="G96" s="204">
        <v>0</v>
      </c>
      <c r="H96" s="204">
        <v>0</v>
      </c>
      <c r="I96" s="204">
        <v>0</v>
      </c>
      <c r="J96" s="204">
        <v>0</v>
      </c>
      <c r="K96" s="204">
        <v>0</v>
      </c>
      <c r="L96" s="204">
        <v>0</v>
      </c>
      <c r="M96" s="204">
        <v>0</v>
      </c>
      <c r="N96" s="204">
        <v>0</v>
      </c>
      <c r="O96" s="210">
        <f t="shared" si="6"/>
        <v>0</v>
      </c>
      <c r="P96" s="201">
        <f t="shared" si="7"/>
        <v>0</v>
      </c>
      <c r="Q96" s="122"/>
      <c r="R96" s="123"/>
    </row>
    <row r="97" spans="1:18" ht="14.25" thickBot="1" thickTop="1">
      <c r="A97" s="211">
        <v>13</v>
      </c>
      <c r="B97" s="203" t="s">
        <v>290</v>
      </c>
      <c r="C97" s="204">
        <v>0</v>
      </c>
      <c r="D97" s="204">
        <v>0</v>
      </c>
      <c r="E97" s="204">
        <v>0</v>
      </c>
      <c r="F97" s="205">
        <v>0</v>
      </c>
      <c r="G97" s="204">
        <v>0</v>
      </c>
      <c r="H97" s="204">
        <v>0</v>
      </c>
      <c r="I97" s="204">
        <v>0</v>
      </c>
      <c r="J97" s="204">
        <v>0</v>
      </c>
      <c r="K97" s="204">
        <v>0</v>
      </c>
      <c r="L97" s="204">
        <v>0</v>
      </c>
      <c r="M97" s="204">
        <v>0</v>
      </c>
      <c r="N97" s="204">
        <v>0</v>
      </c>
      <c r="O97" s="210">
        <f t="shared" si="6"/>
        <v>0</v>
      </c>
      <c r="P97" s="201">
        <f t="shared" si="7"/>
        <v>0</v>
      </c>
      <c r="Q97" s="122"/>
      <c r="R97" s="123"/>
    </row>
    <row r="98" spans="1:18" ht="14.25" thickBot="1" thickTop="1">
      <c r="A98" s="203">
        <v>14</v>
      </c>
      <c r="B98" s="203" t="s">
        <v>291</v>
      </c>
      <c r="C98" s="204">
        <v>0</v>
      </c>
      <c r="D98" s="204">
        <v>0</v>
      </c>
      <c r="E98" s="204">
        <v>103</v>
      </c>
      <c r="F98" s="205">
        <v>118</v>
      </c>
      <c r="G98" s="204">
        <v>0</v>
      </c>
      <c r="H98" s="204">
        <v>0</v>
      </c>
      <c r="I98" s="204">
        <v>0</v>
      </c>
      <c r="J98" s="204">
        <v>113</v>
      </c>
      <c r="K98" s="204">
        <v>117</v>
      </c>
      <c r="L98" s="204">
        <v>129</v>
      </c>
      <c r="M98" s="204">
        <v>116</v>
      </c>
      <c r="N98" s="204">
        <v>138</v>
      </c>
      <c r="O98" s="210">
        <f t="shared" si="6"/>
        <v>834</v>
      </c>
      <c r="P98" s="201">
        <f t="shared" si="7"/>
        <v>0.015815649452387878</v>
      </c>
      <c r="Q98" s="122"/>
      <c r="R98" s="123"/>
    </row>
    <row r="99" spans="1:18" ht="14.25" thickBot="1" thickTop="1">
      <c r="A99" s="211">
        <v>15</v>
      </c>
      <c r="B99" s="203" t="s">
        <v>292</v>
      </c>
      <c r="C99" s="204">
        <v>0</v>
      </c>
      <c r="D99" s="204">
        <v>0</v>
      </c>
      <c r="E99" s="204">
        <v>0</v>
      </c>
      <c r="F99" s="205">
        <v>0</v>
      </c>
      <c r="G99" s="204">
        <v>0</v>
      </c>
      <c r="H99" s="204">
        <v>0</v>
      </c>
      <c r="I99" s="204">
        <v>0</v>
      </c>
      <c r="J99" s="204">
        <v>0</v>
      </c>
      <c r="K99" s="204">
        <v>0</v>
      </c>
      <c r="L99" s="204">
        <v>0</v>
      </c>
      <c r="M99" s="204">
        <v>0</v>
      </c>
      <c r="N99" s="204">
        <v>0</v>
      </c>
      <c r="O99" s="210">
        <f t="shared" si="6"/>
        <v>0</v>
      </c>
      <c r="P99" s="201">
        <f t="shared" si="7"/>
        <v>0</v>
      </c>
      <c r="Q99" s="122"/>
      <c r="R99" s="123"/>
    </row>
    <row r="100" spans="1:18" ht="14.25" thickBot="1" thickTop="1">
      <c r="A100" s="203">
        <v>16</v>
      </c>
      <c r="B100" s="203" t="s">
        <v>293</v>
      </c>
      <c r="C100" s="204">
        <v>0</v>
      </c>
      <c r="D100" s="204">
        <v>0</v>
      </c>
      <c r="E100" s="204">
        <v>0</v>
      </c>
      <c r="F100" s="205">
        <v>0</v>
      </c>
      <c r="G100" s="204">
        <v>0</v>
      </c>
      <c r="H100" s="204">
        <v>0</v>
      </c>
      <c r="I100" s="204">
        <v>0</v>
      </c>
      <c r="J100" s="204">
        <v>0</v>
      </c>
      <c r="K100" s="204">
        <v>0</v>
      </c>
      <c r="L100" s="204">
        <v>0</v>
      </c>
      <c r="M100" s="204">
        <v>0</v>
      </c>
      <c r="N100" s="204">
        <v>0</v>
      </c>
      <c r="O100" s="210">
        <f t="shared" si="6"/>
        <v>0</v>
      </c>
      <c r="P100" s="201">
        <f t="shared" si="7"/>
        <v>0</v>
      </c>
      <c r="Q100" s="122"/>
      <c r="R100" s="123"/>
    </row>
    <row r="101" spans="1:18" ht="14.25" thickBot="1" thickTop="1">
      <c r="A101" s="203">
        <v>17</v>
      </c>
      <c r="B101" s="203" t="s">
        <v>294</v>
      </c>
      <c r="C101" s="204">
        <v>0</v>
      </c>
      <c r="D101" s="204">
        <v>0</v>
      </c>
      <c r="E101" s="204">
        <v>0</v>
      </c>
      <c r="F101" s="205">
        <v>0</v>
      </c>
      <c r="G101" s="204">
        <v>0</v>
      </c>
      <c r="H101" s="204">
        <v>0</v>
      </c>
      <c r="I101" s="204">
        <v>0</v>
      </c>
      <c r="J101" s="204">
        <v>0</v>
      </c>
      <c r="K101" s="204">
        <v>0</v>
      </c>
      <c r="L101" s="204">
        <v>0</v>
      </c>
      <c r="M101" s="204">
        <v>0</v>
      </c>
      <c r="N101" s="204">
        <v>0</v>
      </c>
      <c r="O101" s="210">
        <f t="shared" si="6"/>
        <v>0</v>
      </c>
      <c r="P101" s="201">
        <f t="shared" si="7"/>
        <v>0</v>
      </c>
      <c r="Q101" s="122"/>
      <c r="R101" s="123"/>
    </row>
    <row r="102" spans="1:18" ht="14.25" thickBot="1" thickTop="1">
      <c r="A102" s="211">
        <v>18</v>
      </c>
      <c r="B102" s="203" t="s">
        <v>295</v>
      </c>
      <c r="C102" s="204">
        <v>0</v>
      </c>
      <c r="D102" s="204">
        <v>0</v>
      </c>
      <c r="E102" s="204">
        <v>0</v>
      </c>
      <c r="F102" s="205">
        <v>0</v>
      </c>
      <c r="G102" s="204">
        <v>0</v>
      </c>
      <c r="H102" s="204">
        <v>0</v>
      </c>
      <c r="I102" s="204">
        <v>0</v>
      </c>
      <c r="J102" s="204">
        <v>0</v>
      </c>
      <c r="K102" s="204">
        <v>0</v>
      </c>
      <c r="L102" s="204">
        <v>0</v>
      </c>
      <c r="M102" s="204">
        <v>0</v>
      </c>
      <c r="N102" s="204">
        <v>0</v>
      </c>
      <c r="O102" s="210">
        <f aca="true" t="shared" si="9" ref="O102:O133">SUM(C102:N102)</f>
        <v>0</v>
      </c>
      <c r="P102" s="201">
        <f t="shared" si="7"/>
        <v>0</v>
      </c>
      <c r="Q102" s="122"/>
      <c r="R102" s="123"/>
    </row>
    <row r="103" spans="1:18" ht="14.25" thickBot="1" thickTop="1">
      <c r="A103" s="203">
        <v>19</v>
      </c>
      <c r="B103" s="203" t="s">
        <v>296</v>
      </c>
      <c r="C103" s="204">
        <v>4792</v>
      </c>
      <c r="D103" s="204">
        <v>5230</v>
      </c>
      <c r="E103" s="204">
        <v>5666</v>
      </c>
      <c r="F103" s="205">
        <v>5464</v>
      </c>
      <c r="G103" s="204">
        <v>5942</v>
      </c>
      <c r="H103" s="204">
        <v>4348</v>
      </c>
      <c r="I103" s="204">
        <v>4914</v>
      </c>
      <c r="J103" s="204">
        <v>3751</v>
      </c>
      <c r="K103" s="204">
        <v>5017</v>
      </c>
      <c r="L103" s="204">
        <v>5267</v>
      </c>
      <c r="M103" s="208">
        <v>4403</v>
      </c>
      <c r="N103" s="208">
        <v>4791</v>
      </c>
      <c r="O103" s="210">
        <f t="shared" si="9"/>
        <v>59585</v>
      </c>
      <c r="P103" s="201">
        <f t="shared" si="7"/>
        <v>1.1299466098567528</v>
      </c>
      <c r="Q103" s="122"/>
      <c r="R103" s="123"/>
    </row>
    <row r="104" spans="1:18" ht="14.25" thickBot="1" thickTop="1">
      <c r="A104" s="211">
        <v>20</v>
      </c>
      <c r="B104" s="203" t="s">
        <v>297</v>
      </c>
      <c r="C104" s="204">
        <v>838</v>
      </c>
      <c r="D104" s="204">
        <v>1248</v>
      </c>
      <c r="E104" s="204">
        <v>1094</v>
      </c>
      <c r="F104" s="205">
        <v>1083</v>
      </c>
      <c r="G104" s="204">
        <v>1086</v>
      </c>
      <c r="H104" s="204">
        <v>712</v>
      </c>
      <c r="I104" s="204">
        <v>826</v>
      </c>
      <c r="J104" s="204">
        <v>1039</v>
      </c>
      <c r="K104" s="204">
        <v>1204</v>
      </c>
      <c r="L104" s="204">
        <v>1269</v>
      </c>
      <c r="M104" s="208">
        <v>1352</v>
      </c>
      <c r="N104" s="208">
        <v>1407</v>
      </c>
      <c r="O104" s="210">
        <f t="shared" si="9"/>
        <v>13158</v>
      </c>
      <c r="P104" s="201">
        <f t="shared" si="7"/>
        <v>0.24952316006537134</v>
      </c>
      <c r="Q104" s="122"/>
      <c r="R104" s="123"/>
    </row>
    <row r="105" spans="1:18" ht="14.25" thickBot="1" thickTop="1">
      <c r="A105" s="203">
        <v>21</v>
      </c>
      <c r="B105" s="203" t="s">
        <v>104</v>
      </c>
      <c r="C105" s="204">
        <v>0</v>
      </c>
      <c r="D105" s="204">
        <v>0</v>
      </c>
      <c r="E105" s="204">
        <v>0</v>
      </c>
      <c r="F105" s="205">
        <v>0</v>
      </c>
      <c r="G105" s="204">
        <v>0</v>
      </c>
      <c r="H105" s="204">
        <v>0</v>
      </c>
      <c r="I105" s="204">
        <v>0</v>
      </c>
      <c r="J105" s="204">
        <v>0</v>
      </c>
      <c r="K105" s="204">
        <v>0</v>
      </c>
      <c r="L105" s="204">
        <v>0</v>
      </c>
      <c r="M105" s="204">
        <v>0</v>
      </c>
      <c r="N105" s="204">
        <v>0</v>
      </c>
      <c r="O105" s="210">
        <f t="shared" si="9"/>
        <v>0</v>
      </c>
      <c r="P105" s="201">
        <f t="shared" si="7"/>
        <v>0</v>
      </c>
      <c r="Q105" s="122"/>
      <c r="R105" s="123"/>
    </row>
    <row r="106" spans="1:18" ht="14.25" thickBot="1" thickTop="1">
      <c r="A106" s="211">
        <v>22</v>
      </c>
      <c r="B106" s="203" t="s">
        <v>298</v>
      </c>
      <c r="C106" s="204">
        <v>585</v>
      </c>
      <c r="D106" s="204">
        <v>569</v>
      </c>
      <c r="E106" s="204">
        <v>877</v>
      </c>
      <c r="F106" s="205">
        <v>1108</v>
      </c>
      <c r="G106" s="204">
        <v>904</v>
      </c>
      <c r="H106" s="204">
        <v>891</v>
      </c>
      <c r="I106" s="204">
        <v>1059</v>
      </c>
      <c r="J106" s="204">
        <v>849</v>
      </c>
      <c r="K106" s="204">
        <v>1621</v>
      </c>
      <c r="L106" s="204">
        <v>1159</v>
      </c>
      <c r="M106" s="208">
        <v>1552</v>
      </c>
      <c r="N106" s="208">
        <v>1038</v>
      </c>
      <c r="O106" s="210">
        <f t="shared" si="9"/>
        <v>12212</v>
      </c>
      <c r="P106" s="201">
        <f t="shared" si="7"/>
        <v>0.2315835864659002</v>
      </c>
      <c r="Q106" s="122"/>
      <c r="R106" s="123"/>
    </row>
    <row r="107" spans="1:18" ht="14.25" thickBot="1" thickTop="1">
      <c r="A107" s="203">
        <v>23</v>
      </c>
      <c r="B107" s="203" t="s">
        <v>299</v>
      </c>
      <c r="C107" s="204">
        <v>0</v>
      </c>
      <c r="D107" s="204">
        <v>0</v>
      </c>
      <c r="E107" s="204">
        <v>0</v>
      </c>
      <c r="F107" s="205">
        <v>0</v>
      </c>
      <c r="G107" s="204">
        <v>0</v>
      </c>
      <c r="H107" s="204">
        <v>0</v>
      </c>
      <c r="I107" s="204">
        <v>0</v>
      </c>
      <c r="J107" s="204">
        <v>0</v>
      </c>
      <c r="K107" s="204">
        <v>0</v>
      </c>
      <c r="L107" s="204">
        <v>0</v>
      </c>
      <c r="M107" s="204">
        <v>0</v>
      </c>
      <c r="N107" s="204">
        <v>0</v>
      </c>
      <c r="O107" s="210">
        <f t="shared" si="9"/>
        <v>0</v>
      </c>
      <c r="P107" s="201">
        <f t="shared" si="7"/>
        <v>0</v>
      </c>
      <c r="Q107" s="122"/>
      <c r="R107" s="123"/>
    </row>
    <row r="108" spans="1:18" ht="14.25" thickBot="1" thickTop="1">
      <c r="A108" s="211">
        <v>24</v>
      </c>
      <c r="B108" s="203" t="s">
        <v>300</v>
      </c>
      <c r="C108" s="204">
        <v>0</v>
      </c>
      <c r="D108" s="204">
        <v>0</v>
      </c>
      <c r="E108" s="204">
        <v>0</v>
      </c>
      <c r="F108" s="205">
        <v>0</v>
      </c>
      <c r="G108" s="204">
        <v>0</v>
      </c>
      <c r="H108" s="204">
        <v>0</v>
      </c>
      <c r="I108" s="204">
        <v>0</v>
      </c>
      <c r="J108" s="204">
        <v>0</v>
      </c>
      <c r="K108" s="204">
        <v>0</v>
      </c>
      <c r="L108" s="204">
        <v>0</v>
      </c>
      <c r="M108" s="204">
        <v>0</v>
      </c>
      <c r="N108" s="204">
        <v>0</v>
      </c>
      <c r="O108" s="210">
        <f t="shared" si="9"/>
        <v>0</v>
      </c>
      <c r="P108" s="201">
        <f t="shared" si="7"/>
        <v>0</v>
      </c>
      <c r="Q108" s="122"/>
      <c r="R108" s="123"/>
    </row>
    <row r="109" spans="1:18" ht="14.25" thickBot="1" thickTop="1">
      <c r="A109" s="203">
        <v>25</v>
      </c>
      <c r="B109" s="203" t="s">
        <v>301</v>
      </c>
      <c r="C109" s="204">
        <v>0</v>
      </c>
      <c r="D109" s="204">
        <v>0</v>
      </c>
      <c r="E109" s="204">
        <v>0</v>
      </c>
      <c r="F109" s="205">
        <v>0</v>
      </c>
      <c r="G109" s="204">
        <v>0</v>
      </c>
      <c r="H109" s="204">
        <v>0</v>
      </c>
      <c r="I109" s="204">
        <v>0</v>
      </c>
      <c r="J109" s="204">
        <v>0</v>
      </c>
      <c r="K109" s="204">
        <v>0</v>
      </c>
      <c r="L109" s="204">
        <v>0</v>
      </c>
      <c r="M109" s="204">
        <v>0</v>
      </c>
      <c r="N109" s="204">
        <v>0</v>
      </c>
      <c r="O109" s="210">
        <f t="shared" si="9"/>
        <v>0</v>
      </c>
      <c r="P109" s="201">
        <f t="shared" si="7"/>
        <v>0</v>
      </c>
      <c r="Q109" s="122"/>
      <c r="R109" s="123"/>
    </row>
    <row r="110" spans="1:18" ht="14.25" thickBot="1" thickTop="1">
      <c r="A110" s="211">
        <v>26</v>
      </c>
      <c r="B110" s="203" t="s">
        <v>302</v>
      </c>
      <c r="C110" s="204">
        <v>138</v>
      </c>
      <c r="D110" s="204">
        <v>170</v>
      </c>
      <c r="E110" s="204">
        <v>188</v>
      </c>
      <c r="F110" s="205">
        <v>166</v>
      </c>
      <c r="G110" s="204">
        <v>267</v>
      </c>
      <c r="H110" s="204">
        <v>195</v>
      </c>
      <c r="I110" s="204">
        <v>249</v>
      </c>
      <c r="J110" s="204">
        <v>221</v>
      </c>
      <c r="K110" s="204">
        <v>219</v>
      </c>
      <c r="L110" s="204">
        <v>251</v>
      </c>
      <c r="M110" s="208">
        <v>192</v>
      </c>
      <c r="N110" s="204">
        <v>176</v>
      </c>
      <c r="O110" s="210">
        <f t="shared" si="9"/>
        <v>2432</v>
      </c>
      <c r="P110" s="201">
        <f t="shared" si="7"/>
        <v>0.04611949576523659</v>
      </c>
      <c r="Q110" s="122"/>
      <c r="R110" s="123"/>
    </row>
    <row r="111" spans="1:18" ht="14.25" thickBot="1" thickTop="1">
      <c r="A111" s="203">
        <v>27</v>
      </c>
      <c r="B111" s="203" t="s">
        <v>303</v>
      </c>
      <c r="C111" s="204">
        <v>0</v>
      </c>
      <c r="D111" s="204">
        <v>0</v>
      </c>
      <c r="E111" s="204">
        <v>0</v>
      </c>
      <c r="F111" s="205">
        <v>0</v>
      </c>
      <c r="G111" s="204">
        <v>0</v>
      </c>
      <c r="H111" s="204">
        <v>0</v>
      </c>
      <c r="I111" s="204">
        <v>0</v>
      </c>
      <c r="J111" s="204">
        <v>0</v>
      </c>
      <c r="K111" s="204">
        <v>0</v>
      </c>
      <c r="L111" s="204">
        <v>0</v>
      </c>
      <c r="M111" s="204">
        <v>0</v>
      </c>
      <c r="N111" s="204">
        <v>0</v>
      </c>
      <c r="O111" s="210">
        <f t="shared" si="9"/>
        <v>0</v>
      </c>
      <c r="P111" s="201">
        <f t="shared" si="7"/>
        <v>0</v>
      </c>
      <c r="Q111" s="122"/>
      <c r="R111" s="123"/>
    </row>
    <row r="112" spans="1:18" ht="14.25" thickBot="1" thickTop="1">
      <c r="A112" s="211">
        <v>28</v>
      </c>
      <c r="B112" s="203" t="s">
        <v>376</v>
      </c>
      <c r="C112" s="204">
        <v>0</v>
      </c>
      <c r="D112" s="204">
        <v>0</v>
      </c>
      <c r="E112" s="204">
        <v>0</v>
      </c>
      <c r="F112" s="205">
        <v>0</v>
      </c>
      <c r="G112" s="204">
        <v>0</v>
      </c>
      <c r="H112" s="204">
        <v>0</v>
      </c>
      <c r="I112" s="204">
        <v>0</v>
      </c>
      <c r="J112" s="204">
        <v>0</v>
      </c>
      <c r="K112" s="204">
        <v>0</v>
      </c>
      <c r="L112" s="204">
        <v>0</v>
      </c>
      <c r="M112" s="204">
        <v>0</v>
      </c>
      <c r="N112" s="204">
        <v>0</v>
      </c>
      <c r="O112" s="210">
        <f t="shared" si="9"/>
        <v>0</v>
      </c>
      <c r="P112" s="201">
        <f t="shared" si="7"/>
        <v>0</v>
      </c>
      <c r="Q112" s="122"/>
      <c r="R112" s="123"/>
    </row>
    <row r="113" spans="1:18" ht="14.25" thickBot="1" thickTop="1">
      <c r="A113" s="203">
        <v>29</v>
      </c>
      <c r="B113" s="203" t="s">
        <v>377</v>
      </c>
      <c r="C113" s="204">
        <v>0</v>
      </c>
      <c r="D113" s="204">
        <v>0</v>
      </c>
      <c r="E113" s="204">
        <v>0</v>
      </c>
      <c r="F113" s="205">
        <v>0</v>
      </c>
      <c r="G113" s="204">
        <v>0</v>
      </c>
      <c r="H113" s="204">
        <v>0</v>
      </c>
      <c r="I113" s="204">
        <v>0</v>
      </c>
      <c r="J113" s="204">
        <v>0</v>
      </c>
      <c r="K113" s="204">
        <v>0</v>
      </c>
      <c r="L113" s="204">
        <v>0</v>
      </c>
      <c r="M113" s="204">
        <v>0</v>
      </c>
      <c r="N113" s="204">
        <v>0</v>
      </c>
      <c r="O113" s="210">
        <f t="shared" si="9"/>
        <v>0</v>
      </c>
      <c r="P113" s="201">
        <f t="shared" si="7"/>
        <v>0</v>
      </c>
      <c r="Q113" s="122"/>
      <c r="R113" s="123"/>
    </row>
    <row r="114" spans="1:18" ht="14.25" thickBot="1" thickTop="1">
      <c r="A114" s="211">
        <v>30</v>
      </c>
      <c r="B114" s="203" t="s">
        <v>75</v>
      </c>
      <c r="C114" s="204">
        <v>0</v>
      </c>
      <c r="D114" s="204">
        <v>0</v>
      </c>
      <c r="E114" s="204">
        <v>0</v>
      </c>
      <c r="F114" s="205">
        <v>0</v>
      </c>
      <c r="G114" s="204">
        <v>0</v>
      </c>
      <c r="H114" s="204">
        <v>0</v>
      </c>
      <c r="I114" s="204">
        <v>0</v>
      </c>
      <c r="J114" s="204">
        <v>0</v>
      </c>
      <c r="K114" s="204">
        <v>0</v>
      </c>
      <c r="L114" s="204">
        <v>0</v>
      </c>
      <c r="M114" s="204">
        <v>0</v>
      </c>
      <c r="N114" s="204">
        <v>0</v>
      </c>
      <c r="O114" s="210">
        <f t="shared" si="9"/>
        <v>0</v>
      </c>
      <c r="P114" s="201">
        <f t="shared" si="7"/>
        <v>0</v>
      </c>
      <c r="Q114" s="122"/>
      <c r="R114" s="123"/>
    </row>
    <row r="115" spans="1:18" ht="14.25" thickBot="1" thickTop="1">
      <c r="A115" s="203">
        <v>31</v>
      </c>
      <c r="B115" s="203" t="s">
        <v>304</v>
      </c>
      <c r="C115" s="204">
        <v>0</v>
      </c>
      <c r="D115" s="204">
        <v>0</v>
      </c>
      <c r="E115" s="204">
        <v>0</v>
      </c>
      <c r="F115" s="205">
        <v>0</v>
      </c>
      <c r="G115" s="204">
        <v>0</v>
      </c>
      <c r="H115" s="204">
        <v>0</v>
      </c>
      <c r="I115" s="204">
        <v>0</v>
      </c>
      <c r="J115" s="204">
        <v>0</v>
      </c>
      <c r="K115" s="204">
        <v>0</v>
      </c>
      <c r="L115" s="204">
        <v>0</v>
      </c>
      <c r="M115" s="204">
        <v>0</v>
      </c>
      <c r="N115" s="204">
        <v>0</v>
      </c>
      <c r="O115" s="210">
        <f t="shared" si="9"/>
        <v>0</v>
      </c>
      <c r="P115" s="201">
        <f t="shared" si="7"/>
        <v>0</v>
      </c>
      <c r="Q115" s="122"/>
      <c r="R115" s="123"/>
    </row>
    <row r="116" spans="1:18" ht="14.25" thickBot="1" thickTop="1">
      <c r="A116" s="211">
        <v>32</v>
      </c>
      <c r="B116" s="203" t="s">
        <v>305</v>
      </c>
      <c r="C116" s="204">
        <v>0</v>
      </c>
      <c r="D116" s="204">
        <v>401</v>
      </c>
      <c r="E116" s="204">
        <v>355</v>
      </c>
      <c r="F116" s="205">
        <v>320</v>
      </c>
      <c r="G116" s="204">
        <v>0</v>
      </c>
      <c r="H116" s="204">
        <v>0</v>
      </c>
      <c r="I116" s="204">
        <v>0</v>
      </c>
      <c r="J116" s="204">
        <v>0</v>
      </c>
      <c r="K116" s="204">
        <v>0</v>
      </c>
      <c r="L116" s="204">
        <v>0</v>
      </c>
      <c r="M116" s="204">
        <v>0</v>
      </c>
      <c r="N116" s="204">
        <v>0</v>
      </c>
      <c r="O116" s="210">
        <f t="shared" si="9"/>
        <v>1076</v>
      </c>
      <c r="P116" s="201">
        <f t="shared" si="7"/>
        <v>0.02040484269876422</v>
      </c>
      <c r="Q116" s="122"/>
      <c r="R116" s="123"/>
    </row>
    <row r="117" spans="1:18" ht="14.25" thickBot="1" thickTop="1">
      <c r="A117" s="203">
        <v>33</v>
      </c>
      <c r="B117" s="221" t="s">
        <v>306</v>
      </c>
      <c r="C117" s="204">
        <v>0</v>
      </c>
      <c r="D117" s="204">
        <v>0</v>
      </c>
      <c r="E117" s="204">
        <v>0</v>
      </c>
      <c r="F117" s="205">
        <v>0</v>
      </c>
      <c r="G117" s="204">
        <v>0</v>
      </c>
      <c r="H117" s="204">
        <v>0</v>
      </c>
      <c r="I117" s="204">
        <v>0</v>
      </c>
      <c r="J117" s="204">
        <v>72</v>
      </c>
      <c r="K117" s="204">
        <v>0</v>
      </c>
      <c r="L117" s="204">
        <v>0</v>
      </c>
      <c r="M117" s="204">
        <v>0</v>
      </c>
      <c r="N117" s="204">
        <v>0</v>
      </c>
      <c r="O117" s="210">
        <f t="shared" si="9"/>
        <v>72</v>
      </c>
      <c r="P117" s="201">
        <f t="shared" si="7"/>
        <v>0.0013653798088392414</v>
      </c>
      <c r="Q117" s="122"/>
      <c r="R117" s="123"/>
    </row>
    <row r="118" spans="1:18" ht="14.25" thickBot="1" thickTop="1">
      <c r="A118" s="211">
        <v>34</v>
      </c>
      <c r="B118" s="215" t="s">
        <v>307</v>
      </c>
      <c r="C118" s="204">
        <v>0</v>
      </c>
      <c r="D118" s="204">
        <v>0</v>
      </c>
      <c r="E118" s="204">
        <v>0</v>
      </c>
      <c r="F118" s="205">
        <v>0</v>
      </c>
      <c r="G118" s="204">
        <v>0</v>
      </c>
      <c r="H118" s="204">
        <v>0</v>
      </c>
      <c r="I118" s="204">
        <v>0</v>
      </c>
      <c r="J118" s="204">
        <v>0</v>
      </c>
      <c r="K118" s="204">
        <v>0</v>
      </c>
      <c r="L118" s="204">
        <v>0</v>
      </c>
      <c r="M118" s="204">
        <v>0</v>
      </c>
      <c r="N118" s="204">
        <v>0</v>
      </c>
      <c r="O118" s="200">
        <f t="shared" si="9"/>
        <v>0</v>
      </c>
      <c r="P118" s="201">
        <f t="shared" si="7"/>
        <v>0</v>
      </c>
      <c r="Q118" s="122"/>
      <c r="R118" s="123"/>
    </row>
    <row r="119" spans="1:18" ht="14.25" thickBot="1" thickTop="1">
      <c r="A119" s="219" t="s">
        <v>46</v>
      </c>
      <c r="B119" s="219" t="s">
        <v>18</v>
      </c>
      <c r="C119" s="220">
        <f>SUM(C120:C172)</f>
        <v>95129</v>
      </c>
      <c r="D119" s="220">
        <f aca="true" t="shared" si="10" ref="D119:N119">SUM(D120:D172)</f>
        <v>95107</v>
      </c>
      <c r="E119" s="220">
        <f t="shared" si="10"/>
        <v>108283</v>
      </c>
      <c r="F119" s="220">
        <f t="shared" si="10"/>
        <v>118836</v>
      </c>
      <c r="G119" s="220">
        <f t="shared" si="10"/>
        <v>117895</v>
      </c>
      <c r="H119" s="220">
        <f t="shared" si="10"/>
        <v>109869</v>
      </c>
      <c r="I119" s="220">
        <f t="shared" si="10"/>
        <v>159229</v>
      </c>
      <c r="J119" s="220">
        <f t="shared" si="10"/>
        <v>170485</v>
      </c>
      <c r="K119" s="220">
        <f t="shared" si="10"/>
        <v>145069</v>
      </c>
      <c r="L119" s="220">
        <f t="shared" si="10"/>
        <v>134428</v>
      </c>
      <c r="M119" s="220">
        <f t="shared" si="10"/>
        <v>95850</v>
      </c>
      <c r="N119" s="220">
        <f t="shared" si="10"/>
        <v>105159</v>
      </c>
      <c r="O119" s="200">
        <f t="shared" si="9"/>
        <v>1455339</v>
      </c>
      <c r="P119" s="201">
        <f t="shared" si="7"/>
        <v>27.59847896689295</v>
      </c>
      <c r="Q119" s="122"/>
      <c r="R119" s="123"/>
    </row>
    <row r="120" spans="1:18" ht="14.25" thickBot="1" thickTop="1">
      <c r="A120" s="223">
        <v>1</v>
      </c>
      <c r="B120" s="223" t="s">
        <v>308</v>
      </c>
      <c r="C120" s="224">
        <v>967</v>
      </c>
      <c r="D120" s="224">
        <v>1135</v>
      </c>
      <c r="E120" s="204">
        <v>1217</v>
      </c>
      <c r="F120" s="205">
        <v>1360</v>
      </c>
      <c r="G120" s="224">
        <v>1768</v>
      </c>
      <c r="H120" s="224">
        <v>1416</v>
      </c>
      <c r="I120" s="224">
        <v>2751</v>
      </c>
      <c r="J120" s="224">
        <v>2804</v>
      </c>
      <c r="K120" s="224">
        <v>2240</v>
      </c>
      <c r="L120" s="224">
        <v>2099</v>
      </c>
      <c r="M120" s="224">
        <v>1187</v>
      </c>
      <c r="N120" s="208">
        <v>1134</v>
      </c>
      <c r="O120" s="225">
        <f t="shared" si="9"/>
        <v>20078</v>
      </c>
      <c r="P120" s="201">
        <f t="shared" si="7"/>
        <v>0.38075133058158733</v>
      </c>
      <c r="Q120" s="122"/>
      <c r="R120" s="123"/>
    </row>
    <row r="121" spans="1:18" ht="14.25" thickBot="1" thickTop="1">
      <c r="A121" s="226">
        <v>2</v>
      </c>
      <c r="B121" s="226" t="s">
        <v>309</v>
      </c>
      <c r="C121" s="224">
        <v>0</v>
      </c>
      <c r="D121" s="224">
        <v>0</v>
      </c>
      <c r="E121" s="204">
        <v>141</v>
      </c>
      <c r="F121" s="205">
        <v>0</v>
      </c>
      <c r="G121" s="224">
        <v>0</v>
      </c>
      <c r="H121" s="224">
        <v>157</v>
      </c>
      <c r="I121" s="224">
        <v>0</v>
      </c>
      <c r="J121" s="224">
        <v>97</v>
      </c>
      <c r="K121" s="224">
        <v>116</v>
      </c>
      <c r="L121" s="204">
        <v>199</v>
      </c>
      <c r="M121" s="204">
        <v>0</v>
      </c>
      <c r="N121" s="208">
        <v>119</v>
      </c>
      <c r="O121" s="228">
        <f t="shared" si="9"/>
        <v>829</v>
      </c>
      <c r="P121" s="201">
        <f t="shared" si="7"/>
        <v>0.015720831410107376</v>
      </c>
      <c r="Q121" s="122"/>
      <c r="R121" s="123"/>
    </row>
    <row r="122" spans="1:18" ht="14.25" thickBot="1" thickTop="1">
      <c r="A122" s="223">
        <v>3</v>
      </c>
      <c r="B122" s="226" t="s">
        <v>310</v>
      </c>
      <c r="C122" s="224">
        <v>0</v>
      </c>
      <c r="D122" s="224">
        <v>0</v>
      </c>
      <c r="E122" s="204">
        <v>0</v>
      </c>
      <c r="F122" s="205">
        <v>0</v>
      </c>
      <c r="G122" s="224">
        <v>0</v>
      </c>
      <c r="H122" s="224">
        <v>0</v>
      </c>
      <c r="I122" s="224">
        <v>0</v>
      </c>
      <c r="J122" s="224">
        <v>0</v>
      </c>
      <c r="K122" s="224">
        <v>0</v>
      </c>
      <c r="L122" s="204">
        <v>0</v>
      </c>
      <c r="M122" s="204">
        <v>0</v>
      </c>
      <c r="N122" s="204">
        <v>0</v>
      </c>
      <c r="O122" s="228">
        <f t="shared" si="9"/>
        <v>0</v>
      </c>
      <c r="P122" s="201">
        <f t="shared" si="7"/>
        <v>0</v>
      </c>
      <c r="Q122" s="122"/>
      <c r="R122" s="123"/>
    </row>
    <row r="123" spans="1:18" ht="14.25" thickBot="1" thickTop="1">
      <c r="A123" s="226">
        <v>4</v>
      </c>
      <c r="B123" s="226" t="s">
        <v>311</v>
      </c>
      <c r="C123" s="224">
        <v>102</v>
      </c>
      <c r="D123" s="224">
        <v>0</v>
      </c>
      <c r="E123" s="204">
        <v>245</v>
      </c>
      <c r="F123" s="205">
        <v>0</v>
      </c>
      <c r="G123" s="224">
        <v>0</v>
      </c>
      <c r="H123" s="224">
        <v>131</v>
      </c>
      <c r="I123" s="224">
        <v>0</v>
      </c>
      <c r="J123" s="224">
        <v>176</v>
      </c>
      <c r="K123" s="224">
        <v>122</v>
      </c>
      <c r="L123" s="204">
        <v>136</v>
      </c>
      <c r="M123" s="204">
        <v>110</v>
      </c>
      <c r="N123" s="208">
        <v>187</v>
      </c>
      <c r="O123" s="228">
        <f t="shared" si="9"/>
        <v>1209</v>
      </c>
      <c r="P123" s="201">
        <f t="shared" si="7"/>
        <v>0.022927002623425594</v>
      </c>
      <c r="Q123" s="122"/>
      <c r="R123" s="123"/>
    </row>
    <row r="124" spans="1:18" ht="14.25" thickBot="1" thickTop="1">
      <c r="A124" s="223">
        <v>5</v>
      </c>
      <c r="B124" s="226" t="s">
        <v>312</v>
      </c>
      <c r="C124" s="224">
        <v>0</v>
      </c>
      <c r="D124" s="224">
        <v>0</v>
      </c>
      <c r="E124" s="204">
        <v>0</v>
      </c>
      <c r="F124" s="205">
        <v>0</v>
      </c>
      <c r="G124" s="224">
        <v>104</v>
      </c>
      <c r="H124" s="224">
        <v>0</v>
      </c>
      <c r="I124" s="224">
        <v>0</v>
      </c>
      <c r="J124" s="224">
        <v>113</v>
      </c>
      <c r="K124" s="224">
        <v>117</v>
      </c>
      <c r="L124" s="204">
        <v>0</v>
      </c>
      <c r="M124" s="204">
        <v>0</v>
      </c>
      <c r="N124" s="204">
        <v>0</v>
      </c>
      <c r="O124" s="228">
        <f t="shared" si="9"/>
        <v>334</v>
      </c>
      <c r="P124" s="201">
        <f t="shared" si="7"/>
        <v>0.006333845224337592</v>
      </c>
      <c r="Q124" s="122"/>
      <c r="R124" s="123"/>
    </row>
    <row r="125" spans="1:18" ht="14.25" thickBot="1" thickTop="1">
      <c r="A125" s="226">
        <v>6</v>
      </c>
      <c r="B125" s="226" t="s">
        <v>313</v>
      </c>
      <c r="C125" s="224">
        <v>1094</v>
      </c>
      <c r="D125" s="224">
        <v>1242</v>
      </c>
      <c r="E125" s="204">
        <v>1524</v>
      </c>
      <c r="F125" s="205">
        <v>2328</v>
      </c>
      <c r="G125" s="224">
        <v>2694</v>
      </c>
      <c r="H125" s="224">
        <v>2555</v>
      </c>
      <c r="I125" s="227">
        <v>5486</v>
      </c>
      <c r="J125" s="224">
        <v>3121</v>
      </c>
      <c r="K125" s="224">
        <v>4289</v>
      </c>
      <c r="L125" s="224">
        <v>2808</v>
      </c>
      <c r="M125" s="224">
        <v>1651</v>
      </c>
      <c r="N125" s="208">
        <v>1307</v>
      </c>
      <c r="O125" s="228">
        <f t="shared" si="9"/>
        <v>30099</v>
      </c>
      <c r="P125" s="201">
        <f t="shared" si="7"/>
        <v>0.5707856509201712</v>
      </c>
      <c r="Q125" s="122"/>
      <c r="R125" s="123"/>
    </row>
    <row r="126" spans="1:18" ht="14.25" thickBot="1" thickTop="1">
      <c r="A126" s="223">
        <v>7</v>
      </c>
      <c r="B126" s="226" t="s">
        <v>378</v>
      </c>
      <c r="C126" s="224">
        <v>7885</v>
      </c>
      <c r="D126" s="224">
        <v>7023</v>
      </c>
      <c r="E126" s="204">
        <v>7600</v>
      </c>
      <c r="F126" s="205">
        <v>10239</v>
      </c>
      <c r="G126" s="224">
        <v>9960</v>
      </c>
      <c r="H126" s="224">
        <v>8363</v>
      </c>
      <c r="I126" s="224">
        <v>17699</v>
      </c>
      <c r="J126" s="224">
        <v>12433</v>
      </c>
      <c r="K126" s="224">
        <v>13258</v>
      </c>
      <c r="L126" s="224">
        <v>10257</v>
      </c>
      <c r="M126" s="224">
        <v>8104</v>
      </c>
      <c r="N126" s="208">
        <v>8295</v>
      </c>
      <c r="O126" s="228">
        <f t="shared" si="9"/>
        <v>121116</v>
      </c>
      <c r="P126" s="201">
        <f t="shared" si="7"/>
        <v>2.2967964017690767</v>
      </c>
      <c r="Q126" s="122"/>
      <c r="R126" s="123"/>
    </row>
    <row r="127" spans="1:18" ht="14.25" thickBot="1" thickTop="1">
      <c r="A127" s="226">
        <v>8</v>
      </c>
      <c r="B127" s="226" t="s">
        <v>314</v>
      </c>
      <c r="C127" s="224">
        <v>986</v>
      </c>
      <c r="D127" s="224">
        <v>887</v>
      </c>
      <c r="E127" s="204">
        <v>645</v>
      </c>
      <c r="F127" s="205">
        <v>524</v>
      </c>
      <c r="G127" s="224">
        <v>444</v>
      </c>
      <c r="H127" s="224">
        <v>427</v>
      </c>
      <c r="I127" s="227">
        <v>477</v>
      </c>
      <c r="J127" s="224">
        <v>414</v>
      </c>
      <c r="K127" s="224">
        <v>569</v>
      </c>
      <c r="L127" s="224">
        <v>573</v>
      </c>
      <c r="M127" s="224">
        <v>650</v>
      </c>
      <c r="N127" s="208">
        <v>758</v>
      </c>
      <c r="O127" s="228">
        <f t="shared" si="9"/>
        <v>7354</v>
      </c>
      <c r="P127" s="201">
        <f t="shared" si="7"/>
        <v>0.13945837658616364</v>
      </c>
      <c r="Q127" s="122"/>
      <c r="R127" s="123"/>
    </row>
    <row r="128" spans="1:18" ht="14.25" thickBot="1" thickTop="1">
      <c r="A128" s="223">
        <v>9</v>
      </c>
      <c r="B128" s="226" t="s">
        <v>315</v>
      </c>
      <c r="C128" s="224">
        <v>503</v>
      </c>
      <c r="D128" s="224">
        <v>762</v>
      </c>
      <c r="E128" s="204">
        <v>688</v>
      </c>
      <c r="F128" s="205">
        <v>684</v>
      </c>
      <c r="G128" s="224">
        <v>357</v>
      </c>
      <c r="H128" s="224">
        <v>234</v>
      </c>
      <c r="I128" s="224">
        <v>202</v>
      </c>
      <c r="J128" s="224">
        <v>307</v>
      </c>
      <c r="K128" s="224">
        <v>407</v>
      </c>
      <c r="L128" s="224">
        <v>563</v>
      </c>
      <c r="M128" s="224">
        <v>665</v>
      </c>
      <c r="N128" s="208">
        <v>743</v>
      </c>
      <c r="O128" s="228">
        <f t="shared" si="9"/>
        <v>6115</v>
      </c>
      <c r="P128" s="201">
        <f t="shared" si="7"/>
        <v>0.11596246570905501</v>
      </c>
      <c r="Q128" s="122"/>
      <c r="R128" s="123"/>
    </row>
    <row r="129" spans="1:18" ht="14.25" thickBot="1" thickTop="1">
      <c r="A129" s="226">
        <v>10</v>
      </c>
      <c r="B129" s="226" t="s">
        <v>316</v>
      </c>
      <c r="C129" s="224">
        <v>0</v>
      </c>
      <c r="D129" s="224">
        <v>0</v>
      </c>
      <c r="E129" s="204">
        <v>0</v>
      </c>
      <c r="F129" s="205">
        <v>0</v>
      </c>
      <c r="G129" s="224">
        <v>0</v>
      </c>
      <c r="H129" s="224">
        <v>0</v>
      </c>
      <c r="I129" s="224">
        <v>0</v>
      </c>
      <c r="J129" s="224">
        <v>0</v>
      </c>
      <c r="K129" s="224">
        <v>0</v>
      </c>
      <c r="L129" s="204">
        <v>0</v>
      </c>
      <c r="M129" s="204">
        <v>0</v>
      </c>
      <c r="N129" s="204">
        <v>0</v>
      </c>
      <c r="O129" s="228">
        <f t="shared" si="9"/>
        <v>0</v>
      </c>
      <c r="P129" s="201">
        <f t="shared" si="7"/>
        <v>0</v>
      </c>
      <c r="Q129" s="122"/>
      <c r="R129" s="123"/>
    </row>
    <row r="130" spans="1:18" ht="14.25" thickBot="1" thickTop="1">
      <c r="A130" s="223">
        <v>11</v>
      </c>
      <c r="B130" s="226" t="s">
        <v>317</v>
      </c>
      <c r="C130" s="224">
        <v>188</v>
      </c>
      <c r="D130" s="224">
        <v>200</v>
      </c>
      <c r="E130" s="204">
        <v>197</v>
      </c>
      <c r="F130" s="205">
        <v>300</v>
      </c>
      <c r="G130" s="224">
        <v>165</v>
      </c>
      <c r="H130" s="224">
        <v>171</v>
      </c>
      <c r="I130" s="224">
        <v>208</v>
      </c>
      <c r="J130" s="224">
        <v>285</v>
      </c>
      <c r="K130" s="224">
        <v>219</v>
      </c>
      <c r="L130" s="224">
        <v>283</v>
      </c>
      <c r="M130" s="224">
        <v>275</v>
      </c>
      <c r="N130" s="208">
        <v>379</v>
      </c>
      <c r="O130" s="228">
        <f t="shared" si="9"/>
        <v>2870</v>
      </c>
      <c r="P130" s="201">
        <f t="shared" si="7"/>
        <v>0.05442555626900865</v>
      </c>
      <c r="Q130" s="122"/>
      <c r="R130" s="123"/>
    </row>
    <row r="131" spans="1:18" ht="14.25" thickBot="1" thickTop="1">
      <c r="A131" s="226">
        <v>12</v>
      </c>
      <c r="B131" s="226" t="s">
        <v>318</v>
      </c>
      <c r="C131" s="224">
        <v>1229</v>
      </c>
      <c r="D131" s="224">
        <v>1583</v>
      </c>
      <c r="E131" s="204">
        <v>1808</v>
      </c>
      <c r="F131" s="205">
        <v>1371</v>
      </c>
      <c r="G131" s="224">
        <v>797</v>
      </c>
      <c r="H131" s="224">
        <v>801</v>
      </c>
      <c r="I131" s="227">
        <v>1044</v>
      </c>
      <c r="J131" s="224">
        <v>796</v>
      </c>
      <c r="K131" s="224">
        <v>976</v>
      </c>
      <c r="L131" s="224">
        <v>1419</v>
      </c>
      <c r="M131" s="224">
        <v>1553</v>
      </c>
      <c r="N131" s="208">
        <v>1512</v>
      </c>
      <c r="O131" s="228">
        <f t="shared" si="9"/>
        <v>14889</v>
      </c>
      <c r="P131" s="201">
        <f t="shared" si="7"/>
        <v>0.2823491663028815</v>
      </c>
      <c r="Q131" s="122"/>
      <c r="R131" s="123"/>
    </row>
    <row r="132" spans="1:18" ht="14.25" thickBot="1" thickTop="1">
      <c r="A132" s="223">
        <v>13</v>
      </c>
      <c r="B132" s="226" t="s">
        <v>379</v>
      </c>
      <c r="C132" s="224">
        <v>0</v>
      </c>
      <c r="D132" s="224">
        <v>0</v>
      </c>
      <c r="E132" s="204">
        <v>0</v>
      </c>
      <c r="F132" s="205">
        <v>0</v>
      </c>
      <c r="G132" s="224">
        <v>0</v>
      </c>
      <c r="H132" s="224">
        <v>0</v>
      </c>
      <c r="I132" s="224">
        <v>0</v>
      </c>
      <c r="J132" s="224">
        <v>0</v>
      </c>
      <c r="K132" s="224">
        <v>0</v>
      </c>
      <c r="L132" s="204">
        <v>0</v>
      </c>
      <c r="M132" s="204">
        <v>0</v>
      </c>
      <c r="N132" s="204">
        <v>0</v>
      </c>
      <c r="O132" s="228">
        <f t="shared" si="9"/>
        <v>0</v>
      </c>
      <c r="P132" s="201">
        <f t="shared" si="7"/>
        <v>0</v>
      </c>
      <c r="Q132" s="122"/>
      <c r="R132" s="123"/>
    </row>
    <row r="133" spans="1:18" ht="14.25" thickBot="1" thickTop="1">
      <c r="A133" s="226">
        <v>14</v>
      </c>
      <c r="B133" s="226" t="s">
        <v>319</v>
      </c>
      <c r="C133" s="224">
        <v>2461</v>
      </c>
      <c r="D133" s="224">
        <v>2678</v>
      </c>
      <c r="E133" s="204">
        <v>3732</v>
      </c>
      <c r="F133" s="205">
        <v>2813</v>
      </c>
      <c r="G133" s="224">
        <v>2295</v>
      </c>
      <c r="H133" s="224">
        <v>2336</v>
      </c>
      <c r="I133" s="227">
        <v>5579</v>
      </c>
      <c r="J133" s="224">
        <v>2175</v>
      </c>
      <c r="K133" s="224">
        <v>2254</v>
      </c>
      <c r="L133" s="224">
        <v>3127</v>
      </c>
      <c r="M133" s="224">
        <v>1861</v>
      </c>
      <c r="N133" s="208">
        <v>2125</v>
      </c>
      <c r="O133" s="228">
        <f t="shared" si="9"/>
        <v>33436</v>
      </c>
      <c r="P133" s="201">
        <f t="shared" si="7"/>
        <v>0.6340672123381788</v>
      </c>
      <c r="Q133" s="122"/>
      <c r="R133" s="123"/>
    </row>
    <row r="134" spans="1:18" ht="14.25" thickBot="1" thickTop="1">
      <c r="A134" s="223">
        <v>15</v>
      </c>
      <c r="B134" s="226" t="s">
        <v>320</v>
      </c>
      <c r="C134" s="224">
        <v>658</v>
      </c>
      <c r="D134" s="224">
        <v>712</v>
      </c>
      <c r="E134" s="204">
        <v>604</v>
      </c>
      <c r="F134" s="205">
        <v>262</v>
      </c>
      <c r="G134" s="224">
        <v>269</v>
      </c>
      <c r="H134" s="224">
        <v>171</v>
      </c>
      <c r="I134" s="224">
        <v>0</v>
      </c>
      <c r="J134" s="224">
        <v>206</v>
      </c>
      <c r="K134" s="224">
        <v>234</v>
      </c>
      <c r="L134" s="224">
        <v>545</v>
      </c>
      <c r="M134" s="224">
        <v>517</v>
      </c>
      <c r="N134" s="208">
        <v>688</v>
      </c>
      <c r="O134" s="228">
        <f aca="true" t="shared" si="11" ref="O134:O165">SUM(C134:N134)</f>
        <v>4866</v>
      </c>
      <c r="P134" s="201">
        <f t="shared" si="7"/>
        <v>0.0922769187473854</v>
      </c>
      <c r="Q134" s="122"/>
      <c r="R134" s="123"/>
    </row>
    <row r="135" spans="1:18" ht="14.25" thickBot="1" thickTop="1">
      <c r="A135" s="226">
        <v>16</v>
      </c>
      <c r="B135" s="226" t="s">
        <v>321</v>
      </c>
      <c r="C135" s="224">
        <v>1034</v>
      </c>
      <c r="D135" s="224">
        <v>1060</v>
      </c>
      <c r="E135" s="204">
        <v>897</v>
      </c>
      <c r="F135" s="205">
        <v>694</v>
      </c>
      <c r="G135" s="224">
        <v>481</v>
      </c>
      <c r="H135" s="224">
        <v>446</v>
      </c>
      <c r="I135" s="227">
        <v>408</v>
      </c>
      <c r="J135" s="224">
        <v>398</v>
      </c>
      <c r="K135" s="224">
        <v>569</v>
      </c>
      <c r="L135" s="224">
        <v>924</v>
      </c>
      <c r="M135" s="224">
        <v>868</v>
      </c>
      <c r="N135" s="208">
        <v>1254</v>
      </c>
      <c r="O135" s="228">
        <f t="shared" si="11"/>
        <v>9033</v>
      </c>
      <c r="P135" s="201">
        <f aca="true" t="shared" si="12" ref="P135:P196">O135/$O$197*100</f>
        <v>0.1712982751839565</v>
      </c>
      <c r="Q135" s="122"/>
      <c r="R135" s="123"/>
    </row>
    <row r="136" spans="1:18" ht="14.25" thickBot="1" thickTop="1">
      <c r="A136" s="223">
        <v>17</v>
      </c>
      <c r="B136" s="226" t="s">
        <v>322</v>
      </c>
      <c r="C136" s="224">
        <v>0</v>
      </c>
      <c r="D136" s="224">
        <v>0</v>
      </c>
      <c r="E136" s="204">
        <v>0</v>
      </c>
      <c r="F136" s="205">
        <v>0</v>
      </c>
      <c r="G136" s="224">
        <v>0</v>
      </c>
      <c r="H136" s="224">
        <v>0</v>
      </c>
      <c r="I136" s="224">
        <v>0</v>
      </c>
      <c r="J136" s="224">
        <v>94</v>
      </c>
      <c r="K136" s="224">
        <v>0</v>
      </c>
      <c r="L136" s="204">
        <v>0</v>
      </c>
      <c r="M136" s="204">
        <v>0</v>
      </c>
      <c r="N136" s="204">
        <v>0</v>
      </c>
      <c r="O136" s="228">
        <f t="shared" si="11"/>
        <v>94</v>
      </c>
      <c r="P136" s="201">
        <f t="shared" si="12"/>
        <v>0.001782579194873454</v>
      </c>
      <c r="Q136" s="122"/>
      <c r="R136" s="123"/>
    </row>
    <row r="137" spans="1:18" ht="14.25" thickBot="1" thickTop="1">
      <c r="A137" s="226">
        <v>18</v>
      </c>
      <c r="B137" s="226" t="s">
        <v>323</v>
      </c>
      <c r="C137" s="224">
        <v>1136</v>
      </c>
      <c r="D137" s="224">
        <v>1275</v>
      </c>
      <c r="E137" s="204">
        <v>1410</v>
      </c>
      <c r="F137" s="205">
        <v>1284</v>
      </c>
      <c r="G137" s="224">
        <v>1111</v>
      </c>
      <c r="H137" s="224">
        <v>1013</v>
      </c>
      <c r="I137" s="227">
        <v>991</v>
      </c>
      <c r="J137" s="224">
        <v>1009</v>
      </c>
      <c r="K137" s="224">
        <v>1326</v>
      </c>
      <c r="L137" s="224">
        <v>1717</v>
      </c>
      <c r="M137" s="224">
        <v>1048</v>
      </c>
      <c r="N137" s="208">
        <v>1089</v>
      </c>
      <c r="O137" s="228">
        <f t="shared" si="11"/>
        <v>14409</v>
      </c>
      <c r="P137" s="201">
        <f t="shared" si="12"/>
        <v>0.2732466342439532</v>
      </c>
      <c r="Q137" s="122"/>
      <c r="R137" s="123"/>
    </row>
    <row r="138" spans="1:18" ht="14.25" thickBot="1" thickTop="1">
      <c r="A138" s="223">
        <v>19</v>
      </c>
      <c r="B138" s="226" t="s">
        <v>324</v>
      </c>
      <c r="C138" s="224">
        <v>2649</v>
      </c>
      <c r="D138" s="224">
        <v>2699</v>
      </c>
      <c r="E138" s="204">
        <v>3014</v>
      </c>
      <c r="F138" s="205">
        <v>3891</v>
      </c>
      <c r="G138" s="224">
        <v>4022</v>
      </c>
      <c r="H138" s="224">
        <v>5002</v>
      </c>
      <c r="I138" s="224">
        <f>8128+1</f>
        <v>8129</v>
      </c>
      <c r="J138" s="224">
        <v>20871</v>
      </c>
      <c r="K138" s="224">
        <v>7274</v>
      </c>
      <c r="L138" s="224">
        <v>4836</v>
      </c>
      <c r="M138" s="224">
        <v>3805</v>
      </c>
      <c r="N138" s="208">
        <v>3782</v>
      </c>
      <c r="O138" s="228">
        <f t="shared" si="11"/>
        <v>69974</v>
      </c>
      <c r="P138" s="201">
        <f t="shared" si="12"/>
        <v>1.3269595381071815</v>
      </c>
      <c r="Q138" s="122"/>
      <c r="R138" s="123"/>
    </row>
    <row r="139" spans="1:18" ht="14.25" thickBot="1" thickTop="1">
      <c r="A139" s="226">
        <v>20</v>
      </c>
      <c r="B139" s="226" t="s">
        <v>380</v>
      </c>
      <c r="C139" s="224">
        <v>13789</v>
      </c>
      <c r="D139" s="224">
        <v>14234</v>
      </c>
      <c r="E139" s="204">
        <v>20775</v>
      </c>
      <c r="F139" s="205">
        <v>24018</v>
      </c>
      <c r="G139" s="224">
        <v>23272</v>
      </c>
      <c r="H139" s="224">
        <v>22026</v>
      </c>
      <c r="I139" s="227">
        <v>26916</v>
      </c>
      <c r="J139" s="224">
        <v>28021</v>
      </c>
      <c r="K139" s="224">
        <v>25501</v>
      </c>
      <c r="L139" s="224">
        <v>22446</v>
      </c>
      <c r="M139" s="224">
        <v>15735</v>
      </c>
      <c r="N139" s="208">
        <v>19626</v>
      </c>
      <c r="O139" s="228">
        <f t="shared" si="11"/>
        <v>256359</v>
      </c>
      <c r="P139" s="201">
        <f t="shared" si="12"/>
        <v>4.8614917001974876</v>
      </c>
      <c r="Q139" s="122"/>
      <c r="R139" s="123"/>
    </row>
    <row r="140" spans="1:18" ht="14.25" thickBot="1" thickTop="1">
      <c r="A140" s="223">
        <v>21</v>
      </c>
      <c r="B140" s="226" t="s">
        <v>325</v>
      </c>
      <c r="C140" s="224">
        <v>0</v>
      </c>
      <c r="D140" s="224">
        <v>0</v>
      </c>
      <c r="E140" s="204">
        <v>181</v>
      </c>
      <c r="F140" s="205">
        <v>104</v>
      </c>
      <c r="G140" s="224">
        <v>0</v>
      </c>
      <c r="H140" s="224">
        <v>135</v>
      </c>
      <c r="I140" s="224">
        <v>0</v>
      </c>
      <c r="J140" s="224">
        <v>0</v>
      </c>
      <c r="K140" s="224">
        <v>0</v>
      </c>
      <c r="L140" s="224">
        <v>171</v>
      </c>
      <c r="M140" s="204">
        <v>0</v>
      </c>
      <c r="N140" s="208">
        <v>0</v>
      </c>
      <c r="O140" s="228">
        <f t="shared" si="11"/>
        <v>591</v>
      </c>
      <c r="P140" s="201">
        <f t="shared" si="12"/>
        <v>0.01120749259755544</v>
      </c>
      <c r="Q140" s="122"/>
      <c r="R140" s="123"/>
    </row>
    <row r="141" spans="1:18" ht="14.25" thickBot="1" thickTop="1">
      <c r="A141" s="226">
        <v>22</v>
      </c>
      <c r="B141" s="226" t="s">
        <v>326</v>
      </c>
      <c r="C141" s="224">
        <v>1667</v>
      </c>
      <c r="D141" s="224">
        <v>1601</v>
      </c>
      <c r="E141" s="204">
        <v>2425</v>
      </c>
      <c r="F141" s="205">
        <v>2412</v>
      </c>
      <c r="G141" s="224">
        <v>2304</v>
      </c>
      <c r="H141" s="224">
        <v>2847</v>
      </c>
      <c r="I141" s="227">
        <v>3762</v>
      </c>
      <c r="J141" s="224">
        <v>3222</v>
      </c>
      <c r="K141" s="224">
        <v>2815</v>
      </c>
      <c r="L141" s="224">
        <v>2472</v>
      </c>
      <c r="M141" s="224">
        <v>1827</v>
      </c>
      <c r="N141" s="208">
        <v>2584</v>
      </c>
      <c r="O141" s="228">
        <f t="shared" si="11"/>
        <v>29938</v>
      </c>
      <c r="P141" s="201">
        <f t="shared" si="12"/>
        <v>0.567732509958739</v>
      </c>
      <c r="Q141" s="122"/>
      <c r="R141" s="123"/>
    </row>
    <row r="142" spans="1:18" ht="14.25" thickBot="1" thickTop="1">
      <c r="A142" s="223">
        <v>23</v>
      </c>
      <c r="B142" s="226" t="s">
        <v>327</v>
      </c>
      <c r="C142" s="224">
        <v>8703</v>
      </c>
      <c r="D142" s="224">
        <v>10348</v>
      </c>
      <c r="E142" s="204">
        <v>14968</v>
      </c>
      <c r="F142" s="205">
        <v>15870</v>
      </c>
      <c r="G142" s="224">
        <v>19947</v>
      </c>
      <c r="H142" s="224">
        <v>15834</v>
      </c>
      <c r="I142" s="224">
        <v>18968</v>
      </c>
      <c r="J142" s="224">
        <v>23543</v>
      </c>
      <c r="K142" s="224">
        <v>25677</v>
      </c>
      <c r="L142" s="224">
        <v>20225</v>
      </c>
      <c r="M142" s="224">
        <v>11738</v>
      </c>
      <c r="N142" s="208">
        <v>9906</v>
      </c>
      <c r="O142" s="228">
        <f t="shared" si="11"/>
        <v>195727</v>
      </c>
      <c r="P142" s="201">
        <f t="shared" si="12"/>
        <v>3.7116901922871968</v>
      </c>
      <c r="Q142" s="122"/>
      <c r="R142" s="123"/>
    </row>
    <row r="143" spans="1:18" ht="14.25" thickBot="1" thickTop="1">
      <c r="A143" s="226">
        <v>24</v>
      </c>
      <c r="B143" s="226" t="s">
        <v>328</v>
      </c>
      <c r="C143" s="224">
        <v>667</v>
      </c>
      <c r="D143" s="224">
        <v>507</v>
      </c>
      <c r="E143" s="204">
        <v>455</v>
      </c>
      <c r="F143" s="205">
        <v>470</v>
      </c>
      <c r="G143" s="224">
        <v>548</v>
      </c>
      <c r="H143" s="224">
        <v>532</v>
      </c>
      <c r="I143" s="224">
        <v>662</v>
      </c>
      <c r="J143" s="224">
        <v>509</v>
      </c>
      <c r="K143" s="224">
        <v>470</v>
      </c>
      <c r="L143" s="224">
        <v>556</v>
      </c>
      <c r="M143" s="224">
        <v>646</v>
      </c>
      <c r="N143" s="208">
        <v>1078</v>
      </c>
      <c r="O143" s="228">
        <f t="shared" si="11"/>
        <v>7100</v>
      </c>
      <c r="P143" s="201">
        <f t="shared" si="12"/>
        <v>0.13464162003831406</v>
      </c>
      <c r="Q143" s="122"/>
      <c r="R143" s="123"/>
    </row>
    <row r="144" spans="1:18" ht="14.25" thickBot="1" thickTop="1">
      <c r="A144" s="223">
        <v>25</v>
      </c>
      <c r="B144" s="226" t="s">
        <v>77</v>
      </c>
      <c r="C144" s="224">
        <v>0</v>
      </c>
      <c r="D144" s="224">
        <v>0</v>
      </c>
      <c r="E144" s="204">
        <v>0</v>
      </c>
      <c r="F144" s="205">
        <v>0</v>
      </c>
      <c r="G144" s="224">
        <v>0</v>
      </c>
      <c r="H144" s="224">
        <v>0</v>
      </c>
      <c r="I144" s="224">
        <v>0</v>
      </c>
      <c r="J144" s="224">
        <v>0</v>
      </c>
      <c r="K144" s="224">
        <v>0</v>
      </c>
      <c r="L144" s="204">
        <v>0</v>
      </c>
      <c r="M144" s="204">
        <v>0</v>
      </c>
      <c r="N144" s="204">
        <v>104</v>
      </c>
      <c r="O144" s="228">
        <f t="shared" si="11"/>
        <v>104</v>
      </c>
      <c r="P144" s="201">
        <f t="shared" si="12"/>
        <v>0.0019722152794344593</v>
      </c>
      <c r="Q144" s="122"/>
      <c r="R144" s="123"/>
    </row>
    <row r="145" spans="1:18" ht="14.25" thickBot="1" thickTop="1">
      <c r="A145" s="226">
        <v>26</v>
      </c>
      <c r="B145" s="226" t="s">
        <v>329</v>
      </c>
      <c r="C145" s="224">
        <v>973</v>
      </c>
      <c r="D145" s="224">
        <v>1337</v>
      </c>
      <c r="E145" s="204">
        <v>995</v>
      </c>
      <c r="F145" s="205">
        <v>767</v>
      </c>
      <c r="G145" s="224">
        <v>478</v>
      </c>
      <c r="H145" s="224">
        <v>452</v>
      </c>
      <c r="I145" s="227">
        <v>415</v>
      </c>
      <c r="J145" s="224">
        <v>393</v>
      </c>
      <c r="K145" s="224">
        <v>531</v>
      </c>
      <c r="L145" s="224">
        <v>717</v>
      </c>
      <c r="M145" s="224">
        <v>551</v>
      </c>
      <c r="N145" s="208">
        <v>585</v>
      </c>
      <c r="O145" s="228">
        <f t="shared" si="11"/>
        <v>8194</v>
      </c>
      <c r="P145" s="201">
        <f t="shared" si="12"/>
        <v>0.15538780768928812</v>
      </c>
      <c r="Q145" s="122"/>
      <c r="R145" s="123"/>
    </row>
    <row r="146" spans="1:18" ht="14.25" thickBot="1" thickTop="1">
      <c r="A146" s="223">
        <v>27</v>
      </c>
      <c r="B146" s="226" t="s">
        <v>330</v>
      </c>
      <c r="C146" s="224">
        <v>0</v>
      </c>
      <c r="D146" s="224">
        <v>0</v>
      </c>
      <c r="E146" s="204">
        <v>0</v>
      </c>
      <c r="F146" s="205">
        <v>0</v>
      </c>
      <c r="G146" s="224">
        <v>0</v>
      </c>
      <c r="H146" s="224">
        <v>0</v>
      </c>
      <c r="I146" s="224">
        <v>0</v>
      </c>
      <c r="J146" s="224">
        <v>0</v>
      </c>
      <c r="K146" s="224">
        <v>0</v>
      </c>
      <c r="L146" s="204">
        <v>0</v>
      </c>
      <c r="M146" s="204">
        <v>0</v>
      </c>
      <c r="N146" s="204">
        <v>0</v>
      </c>
      <c r="O146" s="228">
        <f t="shared" si="11"/>
        <v>0</v>
      </c>
      <c r="P146" s="201">
        <f t="shared" si="12"/>
        <v>0</v>
      </c>
      <c r="Q146" s="122"/>
      <c r="R146" s="123"/>
    </row>
    <row r="147" spans="1:18" ht="14.25" thickBot="1" thickTop="1">
      <c r="A147" s="226">
        <v>28</v>
      </c>
      <c r="B147" s="226" t="s">
        <v>331</v>
      </c>
      <c r="C147" s="224">
        <v>568</v>
      </c>
      <c r="D147" s="224">
        <v>588</v>
      </c>
      <c r="E147" s="204">
        <v>594</v>
      </c>
      <c r="F147" s="205">
        <v>334</v>
      </c>
      <c r="G147" s="224">
        <v>193</v>
      </c>
      <c r="H147" s="224">
        <v>159</v>
      </c>
      <c r="I147" s="224">
        <v>0</v>
      </c>
      <c r="J147" s="224">
        <v>223</v>
      </c>
      <c r="K147" s="224">
        <v>275</v>
      </c>
      <c r="L147" s="224">
        <v>419</v>
      </c>
      <c r="M147" s="224">
        <v>374</v>
      </c>
      <c r="N147" s="208">
        <v>415</v>
      </c>
      <c r="O147" s="228">
        <f t="shared" si="11"/>
        <v>4142</v>
      </c>
      <c r="P147" s="201">
        <f t="shared" si="12"/>
        <v>0.07854726622516857</v>
      </c>
      <c r="Q147" s="122"/>
      <c r="R147" s="123"/>
    </row>
    <row r="148" spans="1:18" ht="14.25" thickBot="1" thickTop="1">
      <c r="A148" s="223">
        <v>29</v>
      </c>
      <c r="B148" s="226" t="s">
        <v>332</v>
      </c>
      <c r="C148" s="224">
        <v>0</v>
      </c>
      <c r="D148" s="224">
        <v>0</v>
      </c>
      <c r="E148" s="204">
        <v>0</v>
      </c>
      <c r="F148" s="205">
        <v>112</v>
      </c>
      <c r="G148" s="224">
        <v>0</v>
      </c>
      <c r="H148" s="224">
        <v>0</v>
      </c>
      <c r="I148" s="224">
        <v>200</v>
      </c>
      <c r="J148" s="224">
        <v>390</v>
      </c>
      <c r="K148" s="224">
        <v>170</v>
      </c>
      <c r="L148" s="204">
        <v>0</v>
      </c>
      <c r="M148" s="204">
        <v>0</v>
      </c>
      <c r="N148" s="204">
        <v>0</v>
      </c>
      <c r="O148" s="228">
        <f t="shared" si="11"/>
        <v>872</v>
      </c>
      <c r="P148" s="201">
        <f t="shared" si="12"/>
        <v>0.0165362665737197</v>
      </c>
      <c r="Q148" s="122"/>
      <c r="R148" s="123"/>
    </row>
    <row r="149" spans="1:18" ht="14.25" thickBot="1" thickTop="1">
      <c r="A149" s="226">
        <v>30</v>
      </c>
      <c r="B149" s="226" t="s">
        <v>333</v>
      </c>
      <c r="C149" s="224">
        <v>0</v>
      </c>
      <c r="D149" s="224">
        <v>0</v>
      </c>
      <c r="E149" s="204">
        <v>0</v>
      </c>
      <c r="F149" s="205">
        <v>140</v>
      </c>
      <c r="G149" s="224">
        <v>122</v>
      </c>
      <c r="H149" s="224">
        <v>113</v>
      </c>
      <c r="I149" s="224">
        <v>0</v>
      </c>
      <c r="J149" s="224">
        <v>201</v>
      </c>
      <c r="K149" s="224">
        <v>171</v>
      </c>
      <c r="L149" s="204">
        <v>103</v>
      </c>
      <c r="M149" s="204">
        <v>0</v>
      </c>
      <c r="N149" s="204">
        <v>104</v>
      </c>
      <c r="O149" s="228">
        <f t="shared" si="11"/>
        <v>954</v>
      </c>
      <c r="P149" s="201">
        <f t="shared" si="12"/>
        <v>0.018091282467119947</v>
      </c>
      <c r="Q149" s="122"/>
      <c r="R149" s="123"/>
    </row>
    <row r="150" spans="1:18" ht="14.25" thickBot="1" thickTop="1">
      <c r="A150" s="223">
        <v>31</v>
      </c>
      <c r="B150" s="226" t="s">
        <v>334</v>
      </c>
      <c r="C150" s="224">
        <v>0</v>
      </c>
      <c r="D150" s="224">
        <v>0</v>
      </c>
      <c r="E150" s="204">
        <v>0</v>
      </c>
      <c r="F150" s="205">
        <v>0</v>
      </c>
      <c r="G150" s="224">
        <v>0</v>
      </c>
      <c r="H150" s="224">
        <v>0</v>
      </c>
      <c r="I150" s="224">
        <v>0</v>
      </c>
      <c r="J150" s="224">
        <v>0</v>
      </c>
      <c r="K150" s="224">
        <v>0</v>
      </c>
      <c r="L150" s="204">
        <v>0</v>
      </c>
      <c r="M150" s="204">
        <v>0</v>
      </c>
      <c r="N150" s="204">
        <v>0</v>
      </c>
      <c r="O150" s="228">
        <f t="shared" si="11"/>
        <v>0</v>
      </c>
      <c r="P150" s="201">
        <f t="shared" si="12"/>
        <v>0</v>
      </c>
      <c r="Q150" s="122"/>
      <c r="R150" s="123"/>
    </row>
    <row r="151" spans="1:18" ht="14.25" thickBot="1" thickTop="1">
      <c r="A151" s="226">
        <v>32</v>
      </c>
      <c r="B151" s="226" t="s">
        <v>335</v>
      </c>
      <c r="C151" s="224">
        <v>0</v>
      </c>
      <c r="D151" s="224">
        <v>0</v>
      </c>
      <c r="E151" s="204">
        <v>0</v>
      </c>
      <c r="F151" s="205">
        <v>0</v>
      </c>
      <c r="G151" s="224">
        <v>0</v>
      </c>
      <c r="H151" s="224">
        <v>0</v>
      </c>
      <c r="I151" s="224">
        <v>0</v>
      </c>
      <c r="J151" s="224">
        <v>0</v>
      </c>
      <c r="K151" s="224">
        <v>0</v>
      </c>
      <c r="L151" s="204">
        <v>0</v>
      </c>
      <c r="M151" s="204">
        <v>0</v>
      </c>
      <c r="N151" s="204">
        <v>0</v>
      </c>
      <c r="O151" s="228">
        <f t="shared" si="11"/>
        <v>0</v>
      </c>
      <c r="P151" s="201">
        <f t="shared" si="12"/>
        <v>0</v>
      </c>
      <c r="Q151" s="122"/>
      <c r="R151" s="123"/>
    </row>
    <row r="152" spans="1:18" ht="14.25" thickBot="1" thickTop="1">
      <c r="A152" s="223">
        <v>33</v>
      </c>
      <c r="B152" s="226" t="s">
        <v>381</v>
      </c>
      <c r="C152" s="224">
        <v>0</v>
      </c>
      <c r="D152" s="224">
        <v>0</v>
      </c>
      <c r="E152" s="204">
        <v>0</v>
      </c>
      <c r="F152" s="205">
        <v>0</v>
      </c>
      <c r="G152" s="224">
        <v>0</v>
      </c>
      <c r="H152" s="224">
        <v>0</v>
      </c>
      <c r="I152" s="224">
        <v>0</v>
      </c>
      <c r="J152" s="224">
        <v>0</v>
      </c>
      <c r="K152" s="224">
        <v>0</v>
      </c>
      <c r="L152" s="204">
        <v>0</v>
      </c>
      <c r="M152" s="204">
        <v>0</v>
      </c>
      <c r="N152" s="204">
        <v>0</v>
      </c>
      <c r="O152" s="228">
        <f t="shared" si="11"/>
        <v>0</v>
      </c>
      <c r="P152" s="201">
        <f t="shared" si="12"/>
        <v>0</v>
      </c>
      <c r="Q152" s="122"/>
      <c r="R152" s="123"/>
    </row>
    <row r="153" spans="1:18" ht="14.25" thickBot="1" thickTop="1">
      <c r="A153" s="226">
        <v>34</v>
      </c>
      <c r="B153" s="226" t="s">
        <v>336</v>
      </c>
      <c r="C153" s="224">
        <v>1376</v>
      </c>
      <c r="D153" s="224">
        <v>1495</v>
      </c>
      <c r="E153" s="204">
        <v>1824</v>
      </c>
      <c r="F153" s="205">
        <v>1232</v>
      </c>
      <c r="G153" s="224">
        <v>666</v>
      </c>
      <c r="H153" s="224">
        <v>1751</v>
      </c>
      <c r="I153" s="227">
        <v>2124</v>
      </c>
      <c r="J153" s="224">
        <v>740</v>
      </c>
      <c r="K153" s="224">
        <v>1053</v>
      </c>
      <c r="L153" s="224">
        <v>1133</v>
      </c>
      <c r="M153" s="224">
        <v>1077</v>
      </c>
      <c r="N153" s="208">
        <v>1283</v>
      </c>
      <c r="O153" s="228">
        <f t="shared" si="11"/>
        <v>15754</v>
      </c>
      <c r="P153" s="201">
        <f t="shared" si="12"/>
        <v>0.2987526876174085</v>
      </c>
      <c r="Q153" s="122"/>
      <c r="R153" s="123"/>
    </row>
    <row r="154" spans="1:18" ht="14.25" thickBot="1" thickTop="1">
      <c r="A154" s="223">
        <v>35</v>
      </c>
      <c r="B154" s="226" t="s">
        <v>337</v>
      </c>
      <c r="C154" s="224">
        <v>1694</v>
      </c>
      <c r="D154" s="224">
        <v>1613</v>
      </c>
      <c r="E154" s="204">
        <v>1737</v>
      </c>
      <c r="F154" s="205">
        <v>2277</v>
      </c>
      <c r="G154" s="224">
        <v>2093</v>
      </c>
      <c r="H154" s="224">
        <v>2108</v>
      </c>
      <c r="I154" s="224">
        <v>2505</v>
      </c>
      <c r="J154" s="224">
        <v>3230</v>
      </c>
      <c r="K154" s="224">
        <v>2641</v>
      </c>
      <c r="L154" s="224">
        <v>2672</v>
      </c>
      <c r="M154" s="224">
        <v>2043</v>
      </c>
      <c r="N154" s="208">
        <v>2451</v>
      </c>
      <c r="O154" s="228">
        <f t="shared" si="11"/>
        <v>27064</v>
      </c>
      <c r="P154" s="201">
        <f t="shared" si="12"/>
        <v>0.5132310992559059</v>
      </c>
      <c r="Q154" s="122"/>
      <c r="R154" s="123"/>
    </row>
    <row r="155" spans="1:18" ht="14.25" thickBot="1" thickTop="1">
      <c r="A155" s="226">
        <v>36</v>
      </c>
      <c r="B155" s="226" t="s">
        <v>338</v>
      </c>
      <c r="C155" s="224">
        <v>7787</v>
      </c>
      <c r="D155" s="224">
        <v>9464</v>
      </c>
      <c r="E155" s="204">
        <v>10583</v>
      </c>
      <c r="F155" s="205">
        <v>16758</v>
      </c>
      <c r="G155" s="224">
        <v>19679</v>
      </c>
      <c r="H155" s="224">
        <v>15732</v>
      </c>
      <c r="I155" s="227">
        <f>28783</f>
        <v>28783</v>
      </c>
      <c r="J155" s="224">
        <v>31979</v>
      </c>
      <c r="K155" s="224">
        <v>22912</v>
      </c>
      <c r="L155" s="224">
        <v>23036</v>
      </c>
      <c r="M155" s="224">
        <v>12183</v>
      </c>
      <c r="N155" s="208">
        <v>9357</v>
      </c>
      <c r="O155" s="228">
        <f t="shared" si="11"/>
        <v>208253</v>
      </c>
      <c r="P155" s="201">
        <f t="shared" si="12"/>
        <v>3.949228351808313</v>
      </c>
      <c r="Q155" s="122"/>
      <c r="R155" s="123"/>
    </row>
    <row r="156" spans="1:18" ht="14.25" thickBot="1" thickTop="1">
      <c r="A156" s="223">
        <v>37</v>
      </c>
      <c r="B156" s="226" t="s">
        <v>339</v>
      </c>
      <c r="C156" s="224">
        <v>2344</v>
      </c>
      <c r="D156" s="224">
        <v>2731</v>
      </c>
      <c r="E156" s="204">
        <v>2599</v>
      </c>
      <c r="F156" s="205">
        <v>2836</v>
      </c>
      <c r="G156" s="224">
        <v>2426</v>
      </c>
      <c r="H156" s="224">
        <v>2408</v>
      </c>
      <c r="I156" s="224">
        <v>2628</v>
      </c>
      <c r="J156" s="224">
        <v>2906</v>
      </c>
      <c r="K156" s="224">
        <v>3708</v>
      </c>
      <c r="L156" s="224">
        <v>3464</v>
      </c>
      <c r="M156" s="224">
        <v>2834</v>
      </c>
      <c r="N156" s="208">
        <v>2306</v>
      </c>
      <c r="O156" s="228">
        <f t="shared" si="11"/>
        <v>33190</v>
      </c>
      <c r="P156" s="201">
        <f t="shared" si="12"/>
        <v>0.629402164657978</v>
      </c>
      <c r="Q156" s="122"/>
      <c r="R156" s="123"/>
    </row>
    <row r="157" spans="1:18" ht="14.25" thickBot="1" thickTop="1">
      <c r="A157" s="226">
        <v>38</v>
      </c>
      <c r="B157" s="226" t="s">
        <v>382</v>
      </c>
      <c r="C157" s="224">
        <v>0</v>
      </c>
      <c r="D157" s="224">
        <v>0</v>
      </c>
      <c r="E157" s="204">
        <v>0</v>
      </c>
      <c r="F157" s="205">
        <v>0</v>
      </c>
      <c r="G157" s="224">
        <v>0</v>
      </c>
      <c r="H157" s="224">
        <v>0</v>
      </c>
      <c r="I157" s="224">
        <v>0</v>
      </c>
      <c r="J157" s="224">
        <v>0</v>
      </c>
      <c r="K157" s="224">
        <v>0</v>
      </c>
      <c r="L157" s="204">
        <v>0</v>
      </c>
      <c r="M157" s="204">
        <v>0</v>
      </c>
      <c r="N157" s="204">
        <v>0</v>
      </c>
      <c r="O157" s="228">
        <f t="shared" si="11"/>
        <v>0</v>
      </c>
      <c r="P157" s="201">
        <f t="shared" si="12"/>
        <v>0</v>
      </c>
      <c r="Q157" s="122"/>
      <c r="R157" s="123"/>
    </row>
    <row r="158" spans="1:18" ht="14.25" thickBot="1" thickTop="1">
      <c r="A158" s="223">
        <v>39</v>
      </c>
      <c r="B158" s="226" t="s">
        <v>135</v>
      </c>
      <c r="C158" s="224">
        <v>22104</v>
      </c>
      <c r="D158" s="224">
        <v>17338</v>
      </c>
      <c r="E158" s="204">
        <v>14186</v>
      </c>
      <c r="F158" s="205">
        <v>10436</v>
      </c>
      <c r="G158" s="224">
        <v>9046</v>
      </c>
      <c r="H158" s="224">
        <v>8674</v>
      </c>
      <c r="I158" s="224">
        <v>9309</v>
      </c>
      <c r="J158" s="224">
        <v>8656</v>
      </c>
      <c r="K158" s="224">
        <v>8099</v>
      </c>
      <c r="L158" s="224">
        <v>9727</v>
      </c>
      <c r="M158" s="224">
        <v>10576</v>
      </c>
      <c r="N158" s="208">
        <v>15953</v>
      </c>
      <c r="O158" s="228">
        <f t="shared" si="11"/>
        <v>144104</v>
      </c>
      <c r="P158" s="201">
        <f t="shared" si="12"/>
        <v>2.732731832957917</v>
      </c>
      <c r="Q158" s="122"/>
      <c r="R158" s="123"/>
    </row>
    <row r="159" spans="1:18" ht="14.25" thickBot="1" thickTop="1">
      <c r="A159" s="226">
        <v>40</v>
      </c>
      <c r="B159" s="226" t="s">
        <v>340</v>
      </c>
      <c r="C159" s="224">
        <v>1446</v>
      </c>
      <c r="D159" s="224">
        <v>1607</v>
      </c>
      <c r="E159" s="204">
        <v>1681</v>
      </c>
      <c r="F159" s="205">
        <v>2157</v>
      </c>
      <c r="G159" s="224">
        <v>1751</v>
      </c>
      <c r="H159" s="224">
        <v>1731</v>
      </c>
      <c r="I159" s="227">
        <v>1540</v>
      </c>
      <c r="J159" s="224">
        <v>2247</v>
      </c>
      <c r="K159" s="224">
        <v>2095</v>
      </c>
      <c r="L159" s="224">
        <v>2177</v>
      </c>
      <c r="M159" s="224">
        <v>1412</v>
      </c>
      <c r="N159" s="208">
        <v>2152</v>
      </c>
      <c r="O159" s="228">
        <f t="shared" si="11"/>
        <v>21996</v>
      </c>
      <c r="P159" s="201">
        <f t="shared" si="12"/>
        <v>0.41712353160038823</v>
      </c>
      <c r="Q159" s="122"/>
      <c r="R159" s="123"/>
    </row>
    <row r="160" spans="1:18" ht="14.25" thickBot="1" thickTop="1">
      <c r="A160" s="223">
        <v>41</v>
      </c>
      <c r="B160" s="226" t="s">
        <v>136</v>
      </c>
      <c r="C160" s="224">
        <v>0</v>
      </c>
      <c r="D160" s="224">
        <v>0</v>
      </c>
      <c r="E160" s="204">
        <v>0</v>
      </c>
      <c r="F160" s="205">
        <v>0</v>
      </c>
      <c r="G160" s="224">
        <v>0</v>
      </c>
      <c r="H160" s="224">
        <v>0</v>
      </c>
      <c r="I160" s="224">
        <v>0</v>
      </c>
      <c r="J160" s="224">
        <v>0</v>
      </c>
      <c r="K160" s="224">
        <v>0</v>
      </c>
      <c r="L160" s="204">
        <v>0</v>
      </c>
      <c r="M160" s="204">
        <v>0</v>
      </c>
      <c r="N160" s="204">
        <v>0</v>
      </c>
      <c r="O160" s="228">
        <f t="shared" si="11"/>
        <v>0</v>
      </c>
      <c r="P160" s="201">
        <f t="shared" si="12"/>
        <v>0</v>
      </c>
      <c r="Q160" s="122"/>
      <c r="R160" s="123"/>
    </row>
    <row r="161" spans="1:18" ht="14.25" thickBot="1" thickTop="1">
      <c r="A161" s="226">
        <v>42</v>
      </c>
      <c r="B161" s="226" t="s">
        <v>341</v>
      </c>
      <c r="C161" s="224">
        <v>124</v>
      </c>
      <c r="D161" s="224">
        <v>149</v>
      </c>
      <c r="E161" s="204">
        <v>162</v>
      </c>
      <c r="F161" s="205">
        <v>247</v>
      </c>
      <c r="G161" s="224">
        <v>133</v>
      </c>
      <c r="H161" s="224">
        <v>153</v>
      </c>
      <c r="I161" s="224">
        <v>333</v>
      </c>
      <c r="J161" s="224">
        <v>185</v>
      </c>
      <c r="K161" s="224">
        <v>263</v>
      </c>
      <c r="L161" s="224">
        <v>280</v>
      </c>
      <c r="M161" s="224">
        <v>167</v>
      </c>
      <c r="N161" s="208">
        <v>206</v>
      </c>
      <c r="O161" s="228">
        <f t="shared" si="11"/>
        <v>2402</v>
      </c>
      <c r="P161" s="201">
        <f t="shared" si="12"/>
        <v>0.04555058751155358</v>
      </c>
      <c r="Q161" s="122"/>
      <c r="R161" s="123"/>
    </row>
    <row r="162" spans="1:18" ht="14.25" thickBot="1" thickTop="1">
      <c r="A162" s="223">
        <v>43</v>
      </c>
      <c r="B162" s="226" t="s">
        <v>342</v>
      </c>
      <c r="C162" s="224">
        <v>459</v>
      </c>
      <c r="D162" s="224">
        <v>651</v>
      </c>
      <c r="E162" s="204">
        <v>551</v>
      </c>
      <c r="F162" s="205">
        <v>680</v>
      </c>
      <c r="G162" s="224">
        <v>463</v>
      </c>
      <c r="H162" s="224">
        <v>403</v>
      </c>
      <c r="I162" s="224">
        <v>450</v>
      </c>
      <c r="J162" s="224">
        <v>451</v>
      </c>
      <c r="K162" s="224">
        <v>515</v>
      </c>
      <c r="L162" s="224">
        <v>583</v>
      </c>
      <c r="M162" s="224">
        <v>571</v>
      </c>
      <c r="N162" s="208">
        <v>556</v>
      </c>
      <c r="O162" s="228">
        <f t="shared" si="11"/>
        <v>6333</v>
      </c>
      <c r="P162" s="201">
        <f t="shared" si="12"/>
        <v>0.12009653235248494</v>
      </c>
      <c r="Q162" s="122"/>
      <c r="R162" s="123"/>
    </row>
    <row r="163" spans="1:18" ht="14.25" thickBot="1" thickTop="1">
      <c r="A163" s="226">
        <v>44</v>
      </c>
      <c r="B163" s="226" t="s">
        <v>343</v>
      </c>
      <c r="C163" s="224">
        <v>2601</v>
      </c>
      <c r="D163" s="224">
        <v>2497</v>
      </c>
      <c r="E163" s="204">
        <v>2712</v>
      </c>
      <c r="F163" s="205">
        <v>2081</v>
      </c>
      <c r="G163" s="224">
        <v>1222</v>
      </c>
      <c r="H163" s="224">
        <v>1645</v>
      </c>
      <c r="I163" s="227">
        <v>1542</v>
      </c>
      <c r="J163" s="224">
        <v>1001</v>
      </c>
      <c r="K163" s="224">
        <v>1545</v>
      </c>
      <c r="L163" s="224">
        <v>2353</v>
      </c>
      <c r="M163" s="224">
        <v>2084</v>
      </c>
      <c r="N163" s="208">
        <v>3159</v>
      </c>
      <c r="O163" s="228">
        <f t="shared" si="11"/>
        <v>24442</v>
      </c>
      <c r="P163" s="201">
        <f t="shared" si="12"/>
        <v>0.4635085178840102</v>
      </c>
      <c r="Q163" s="122"/>
      <c r="R163" s="123"/>
    </row>
    <row r="164" spans="1:18" ht="14.25" thickBot="1" thickTop="1">
      <c r="A164" s="223">
        <v>45</v>
      </c>
      <c r="B164" s="226" t="s">
        <v>344</v>
      </c>
      <c r="C164" s="224">
        <v>2571</v>
      </c>
      <c r="D164" s="224">
        <v>2726</v>
      </c>
      <c r="E164" s="204">
        <v>3544</v>
      </c>
      <c r="F164" s="205">
        <v>4181</v>
      </c>
      <c r="G164" s="224">
        <v>4441</v>
      </c>
      <c r="H164" s="224">
        <v>5529</v>
      </c>
      <c r="I164" s="224">
        <v>7406</v>
      </c>
      <c r="J164" s="224">
        <v>10963</v>
      </c>
      <c r="K164" s="224">
        <v>6998</v>
      </c>
      <c r="L164" s="224">
        <v>5832</v>
      </c>
      <c r="M164" s="224">
        <v>4759</v>
      </c>
      <c r="N164" s="208">
        <v>3996</v>
      </c>
      <c r="O164" s="228">
        <f t="shared" si="11"/>
        <v>62946</v>
      </c>
      <c r="P164" s="201">
        <f t="shared" si="12"/>
        <v>1.1936832978777068</v>
      </c>
      <c r="Q164" s="122"/>
      <c r="R164" s="123"/>
    </row>
    <row r="165" spans="1:18" ht="14.25" thickBot="1" thickTop="1">
      <c r="A165" s="226">
        <v>46</v>
      </c>
      <c r="B165" s="226" t="s">
        <v>345</v>
      </c>
      <c r="C165" s="224">
        <v>1587</v>
      </c>
      <c r="D165" s="224">
        <v>1563</v>
      </c>
      <c r="E165" s="204">
        <v>1884</v>
      </c>
      <c r="F165" s="205">
        <v>3231</v>
      </c>
      <c r="G165" s="224">
        <v>2649</v>
      </c>
      <c r="H165" s="224">
        <v>2418</v>
      </c>
      <c r="I165" s="227">
        <v>6264</v>
      </c>
      <c r="J165" s="224">
        <v>3297</v>
      </c>
      <c r="K165" s="224">
        <v>3526</v>
      </c>
      <c r="L165" s="224">
        <v>3878</v>
      </c>
      <c r="M165" s="224">
        <v>2239</v>
      </c>
      <c r="N165" s="208">
        <v>2165</v>
      </c>
      <c r="O165" s="228">
        <f t="shared" si="11"/>
        <v>34701</v>
      </c>
      <c r="P165" s="201">
        <f t="shared" si="12"/>
        <v>0.658056177035146</v>
      </c>
      <c r="Q165" s="122"/>
      <c r="R165" s="123"/>
    </row>
    <row r="166" spans="1:18" ht="14.25" thickBot="1" thickTop="1">
      <c r="A166" s="223">
        <v>47</v>
      </c>
      <c r="B166" s="226" t="s">
        <v>78</v>
      </c>
      <c r="C166" s="224">
        <v>0</v>
      </c>
      <c r="D166" s="224">
        <v>0</v>
      </c>
      <c r="E166" s="204">
        <v>0</v>
      </c>
      <c r="F166" s="205">
        <v>0</v>
      </c>
      <c r="G166" s="224">
        <v>0</v>
      </c>
      <c r="H166" s="224">
        <v>0</v>
      </c>
      <c r="I166" s="224">
        <v>0</v>
      </c>
      <c r="J166" s="224">
        <v>0</v>
      </c>
      <c r="K166" s="224">
        <v>0</v>
      </c>
      <c r="L166" s="204">
        <v>0</v>
      </c>
      <c r="M166" s="204">
        <v>0</v>
      </c>
      <c r="N166" s="204">
        <v>0</v>
      </c>
      <c r="O166" s="228">
        <f aca="true" t="shared" si="13" ref="O166:O196">SUM(C166:N166)</f>
        <v>0</v>
      </c>
      <c r="P166" s="201">
        <f t="shared" si="12"/>
        <v>0</v>
      </c>
      <c r="Q166" s="122"/>
      <c r="R166" s="123"/>
    </row>
    <row r="167" spans="1:18" ht="14.25" thickBot="1" thickTop="1">
      <c r="A167" s="226">
        <v>48</v>
      </c>
      <c r="B167" s="226" t="s">
        <v>346</v>
      </c>
      <c r="C167" s="224">
        <v>244</v>
      </c>
      <c r="D167" s="224">
        <v>296</v>
      </c>
      <c r="E167" s="204">
        <v>225</v>
      </c>
      <c r="F167" s="205">
        <v>346</v>
      </c>
      <c r="G167" s="224">
        <v>231</v>
      </c>
      <c r="H167" s="224">
        <v>228</v>
      </c>
      <c r="I167" s="224">
        <v>300</v>
      </c>
      <c r="J167" s="224">
        <v>331</v>
      </c>
      <c r="K167" s="224">
        <v>319</v>
      </c>
      <c r="L167" s="224">
        <v>376</v>
      </c>
      <c r="M167" s="224">
        <v>284</v>
      </c>
      <c r="N167" s="208">
        <v>293</v>
      </c>
      <c r="O167" s="228">
        <f t="shared" si="13"/>
        <v>3473</v>
      </c>
      <c r="P167" s="201">
        <f t="shared" si="12"/>
        <v>0.06586061216803729</v>
      </c>
      <c r="Q167" s="122"/>
      <c r="R167" s="123"/>
    </row>
    <row r="168" spans="1:18" ht="14.25" thickBot="1" thickTop="1">
      <c r="A168" s="223">
        <v>49</v>
      </c>
      <c r="B168" s="226" t="s">
        <v>347</v>
      </c>
      <c r="C168" s="224">
        <v>0</v>
      </c>
      <c r="D168" s="224">
        <v>0</v>
      </c>
      <c r="E168" s="204">
        <v>0</v>
      </c>
      <c r="F168" s="205">
        <v>0</v>
      </c>
      <c r="G168" s="224">
        <v>0</v>
      </c>
      <c r="H168" s="224">
        <v>0</v>
      </c>
      <c r="I168" s="224">
        <v>0</v>
      </c>
      <c r="J168" s="224">
        <v>0</v>
      </c>
      <c r="K168" s="224">
        <v>0</v>
      </c>
      <c r="L168" s="204">
        <v>0</v>
      </c>
      <c r="M168" s="204">
        <v>0</v>
      </c>
      <c r="N168" s="204">
        <v>0</v>
      </c>
      <c r="O168" s="228">
        <f t="shared" si="13"/>
        <v>0</v>
      </c>
      <c r="P168" s="201">
        <f t="shared" si="12"/>
        <v>0</v>
      </c>
      <c r="Q168" s="122"/>
      <c r="R168" s="123"/>
    </row>
    <row r="169" spans="1:18" ht="14.25" thickBot="1" thickTop="1">
      <c r="A169" s="226">
        <v>50</v>
      </c>
      <c r="B169" s="226" t="s">
        <v>348</v>
      </c>
      <c r="C169" s="224">
        <v>2633</v>
      </c>
      <c r="D169" s="224">
        <v>2337</v>
      </c>
      <c r="E169" s="204">
        <v>1815</v>
      </c>
      <c r="F169" s="205">
        <v>1611</v>
      </c>
      <c r="G169" s="224">
        <v>1247</v>
      </c>
      <c r="H169" s="224">
        <v>1243</v>
      </c>
      <c r="I169" s="227">
        <v>1204</v>
      </c>
      <c r="J169" s="224">
        <v>1233</v>
      </c>
      <c r="K169" s="224">
        <v>1150</v>
      </c>
      <c r="L169" s="224">
        <v>1488</v>
      </c>
      <c r="M169" s="224">
        <v>1645</v>
      </c>
      <c r="N169" s="208">
        <v>2282</v>
      </c>
      <c r="O169" s="228">
        <f t="shared" si="13"/>
        <v>19888</v>
      </c>
      <c r="P169" s="201">
        <f t="shared" si="12"/>
        <v>0.3771482449749282</v>
      </c>
      <c r="Q169" s="122"/>
      <c r="R169" s="123"/>
    </row>
    <row r="170" spans="1:18" ht="14.25" thickBot="1" thickTop="1">
      <c r="A170" s="223">
        <v>51</v>
      </c>
      <c r="B170" s="226" t="s">
        <v>349</v>
      </c>
      <c r="C170" s="224">
        <v>488</v>
      </c>
      <c r="D170" s="224">
        <v>307</v>
      </c>
      <c r="E170" s="204">
        <v>228</v>
      </c>
      <c r="F170" s="205">
        <v>140</v>
      </c>
      <c r="G170" s="224">
        <v>174</v>
      </c>
      <c r="H170" s="224">
        <v>194</v>
      </c>
      <c r="I170" s="224">
        <v>384</v>
      </c>
      <c r="J170" s="224">
        <v>274</v>
      </c>
      <c r="K170" s="224">
        <v>138</v>
      </c>
      <c r="L170" s="224">
        <v>210</v>
      </c>
      <c r="M170" s="224">
        <v>150</v>
      </c>
      <c r="N170" s="208">
        <v>367</v>
      </c>
      <c r="O170" s="228">
        <f t="shared" si="13"/>
        <v>3054</v>
      </c>
      <c r="P170" s="201">
        <f t="shared" si="12"/>
        <v>0.057914860224931156</v>
      </c>
      <c r="Q170" s="122"/>
      <c r="R170" s="123"/>
    </row>
    <row r="171" spans="1:18" ht="14.25" thickBot="1" thickTop="1">
      <c r="A171" s="226">
        <v>52</v>
      </c>
      <c r="B171" s="226" t="s">
        <v>350</v>
      </c>
      <c r="C171" s="224">
        <v>0</v>
      </c>
      <c r="D171" s="224">
        <v>0</v>
      </c>
      <c r="E171" s="204">
        <v>0</v>
      </c>
      <c r="F171" s="205">
        <v>0</v>
      </c>
      <c r="G171" s="224">
        <v>0</v>
      </c>
      <c r="H171" s="224">
        <v>0</v>
      </c>
      <c r="I171" s="224">
        <v>0</v>
      </c>
      <c r="J171" s="224">
        <v>0</v>
      </c>
      <c r="K171" s="224">
        <v>0</v>
      </c>
      <c r="L171" s="204">
        <v>0</v>
      </c>
      <c r="M171" s="204">
        <v>0</v>
      </c>
      <c r="N171" s="204">
        <v>0</v>
      </c>
      <c r="O171" s="228">
        <f t="shared" si="13"/>
        <v>0</v>
      </c>
      <c r="P171" s="201">
        <f t="shared" si="12"/>
        <v>0</v>
      </c>
      <c r="Q171" s="122"/>
      <c r="R171" s="123"/>
    </row>
    <row r="172" spans="1:18" ht="14.25" thickBot="1" thickTop="1">
      <c r="A172" s="223">
        <v>53</v>
      </c>
      <c r="B172" s="229" t="s">
        <v>383</v>
      </c>
      <c r="C172" s="224">
        <v>412</v>
      </c>
      <c r="D172" s="224">
        <v>462</v>
      </c>
      <c r="E172" s="204">
        <v>437</v>
      </c>
      <c r="F172" s="205">
        <v>646</v>
      </c>
      <c r="G172" s="224">
        <v>343</v>
      </c>
      <c r="H172" s="224">
        <v>331</v>
      </c>
      <c r="I172" s="224">
        <v>560</v>
      </c>
      <c r="J172" s="224">
        <v>1191</v>
      </c>
      <c r="K172" s="224">
        <v>527</v>
      </c>
      <c r="L172" s="224">
        <v>624</v>
      </c>
      <c r="M172" s="224">
        <v>661</v>
      </c>
      <c r="N172" s="224">
        <v>859</v>
      </c>
      <c r="O172" s="230">
        <f t="shared" si="13"/>
        <v>7053</v>
      </c>
      <c r="P172" s="201">
        <f t="shared" si="12"/>
        <v>0.13375033044087734</v>
      </c>
      <c r="Q172" s="122"/>
      <c r="R172" s="123"/>
    </row>
    <row r="173" spans="1:18" ht="14.25" thickBot="1" thickTop="1">
      <c r="A173" s="219" t="s">
        <v>47</v>
      </c>
      <c r="B173" s="231" t="s">
        <v>76</v>
      </c>
      <c r="C173" s="220">
        <f>SUM(C174:C195)</f>
        <v>4115</v>
      </c>
      <c r="D173" s="220">
        <f aca="true" t="shared" si="14" ref="D173:N173">SUM(D174:D195)</f>
        <v>3616</v>
      </c>
      <c r="E173" s="220">
        <f t="shared" si="14"/>
        <v>4357</v>
      </c>
      <c r="F173" s="220">
        <f t="shared" si="14"/>
        <v>4277</v>
      </c>
      <c r="G173" s="220">
        <f t="shared" si="14"/>
        <v>4908</v>
      </c>
      <c r="H173" s="220">
        <f t="shared" si="14"/>
        <v>7883</v>
      </c>
      <c r="I173" s="220">
        <f t="shared" si="14"/>
        <v>7819</v>
      </c>
      <c r="J173" s="220">
        <f t="shared" si="14"/>
        <v>6899</v>
      </c>
      <c r="K173" s="220">
        <f t="shared" si="14"/>
        <v>5902</v>
      </c>
      <c r="L173" s="220">
        <f t="shared" si="14"/>
        <v>5164</v>
      </c>
      <c r="M173" s="220">
        <f t="shared" si="14"/>
        <v>5393</v>
      </c>
      <c r="N173" s="220">
        <f t="shared" si="14"/>
        <v>5500</v>
      </c>
      <c r="O173" s="200">
        <f t="shared" si="13"/>
        <v>65833</v>
      </c>
      <c r="P173" s="201">
        <f t="shared" si="12"/>
        <v>1.2484312354904692</v>
      </c>
      <c r="Q173" s="122"/>
      <c r="R173" s="123"/>
    </row>
    <row r="174" spans="1:18" ht="14.25" thickBot="1" thickTop="1">
      <c r="A174" s="211">
        <v>1</v>
      </c>
      <c r="B174" s="232" t="s">
        <v>351</v>
      </c>
      <c r="C174" s="204">
        <v>603</v>
      </c>
      <c r="D174" s="204">
        <v>560</v>
      </c>
      <c r="E174" s="204">
        <v>602</v>
      </c>
      <c r="F174" s="205">
        <v>642</v>
      </c>
      <c r="G174" s="204">
        <v>883</v>
      </c>
      <c r="H174" s="204">
        <v>1483</v>
      </c>
      <c r="I174" s="204">
        <v>2098</v>
      </c>
      <c r="J174" s="204">
        <v>1078</v>
      </c>
      <c r="K174" s="204">
        <v>716</v>
      </c>
      <c r="L174" s="204">
        <v>666</v>
      </c>
      <c r="M174" s="208">
        <v>999</v>
      </c>
      <c r="N174" s="208">
        <v>745</v>
      </c>
      <c r="O174" s="206">
        <f t="shared" si="13"/>
        <v>11075</v>
      </c>
      <c r="P174" s="201">
        <f t="shared" si="12"/>
        <v>0.21002196365131387</v>
      </c>
      <c r="Q174" s="122"/>
      <c r="R174" s="123"/>
    </row>
    <row r="175" spans="1:18" ht="14.25" thickBot="1" thickTop="1">
      <c r="A175" s="211">
        <v>2</v>
      </c>
      <c r="B175" s="203" t="s">
        <v>352</v>
      </c>
      <c r="C175" s="204">
        <v>0</v>
      </c>
      <c r="D175" s="204">
        <v>0</v>
      </c>
      <c r="E175" s="204">
        <v>0</v>
      </c>
      <c r="F175" s="205">
        <v>0</v>
      </c>
      <c r="G175" s="204">
        <v>0</v>
      </c>
      <c r="H175" s="204">
        <v>0</v>
      </c>
      <c r="I175" s="204">
        <v>0</v>
      </c>
      <c r="J175" s="204">
        <v>0</v>
      </c>
      <c r="K175" s="204">
        <v>0</v>
      </c>
      <c r="L175" s="204">
        <v>0</v>
      </c>
      <c r="M175" s="204">
        <v>0</v>
      </c>
      <c r="N175" s="204">
        <v>0</v>
      </c>
      <c r="O175" s="210">
        <f t="shared" si="13"/>
        <v>0</v>
      </c>
      <c r="P175" s="201">
        <f t="shared" si="12"/>
        <v>0</v>
      </c>
      <c r="Q175" s="122"/>
      <c r="R175" s="123"/>
    </row>
    <row r="176" spans="1:18" ht="14.25" thickBot="1" thickTop="1">
      <c r="A176" s="211">
        <v>3</v>
      </c>
      <c r="B176" s="233" t="s">
        <v>353</v>
      </c>
      <c r="C176" s="204">
        <v>0</v>
      </c>
      <c r="D176" s="204">
        <v>0</v>
      </c>
      <c r="E176" s="204">
        <v>0</v>
      </c>
      <c r="F176" s="205">
        <v>0</v>
      </c>
      <c r="G176" s="204">
        <v>0</v>
      </c>
      <c r="H176" s="204">
        <v>100</v>
      </c>
      <c r="I176" s="204">
        <v>0</v>
      </c>
      <c r="J176" s="204">
        <v>89</v>
      </c>
      <c r="K176" s="204">
        <v>0</v>
      </c>
      <c r="L176" s="204">
        <v>0</v>
      </c>
      <c r="M176" s="204">
        <v>0</v>
      </c>
      <c r="N176" s="204">
        <v>0</v>
      </c>
      <c r="O176" s="210">
        <f t="shared" si="13"/>
        <v>189</v>
      </c>
      <c r="P176" s="201">
        <f t="shared" si="12"/>
        <v>0.0035841219982030085</v>
      </c>
      <c r="Q176" s="122"/>
      <c r="R176" s="123"/>
    </row>
    <row r="177" spans="1:18" ht="14.25" thickBot="1" thickTop="1">
      <c r="A177" s="211">
        <v>4</v>
      </c>
      <c r="B177" s="226" t="s">
        <v>354</v>
      </c>
      <c r="C177" s="204">
        <v>0</v>
      </c>
      <c r="D177" s="204">
        <v>0</v>
      </c>
      <c r="E177" s="204">
        <v>0</v>
      </c>
      <c r="F177" s="205">
        <v>127</v>
      </c>
      <c r="G177" s="204">
        <v>0</v>
      </c>
      <c r="H177" s="204">
        <v>143</v>
      </c>
      <c r="I177" s="208">
        <v>209</v>
      </c>
      <c r="J177" s="204">
        <v>37</v>
      </c>
      <c r="K177" s="204">
        <v>0</v>
      </c>
      <c r="L177" s="204">
        <v>117</v>
      </c>
      <c r="M177" s="204">
        <v>102</v>
      </c>
      <c r="N177" s="204">
        <v>120</v>
      </c>
      <c r="O177" s="228">
        <f t="shared" si="13"/>
        <v>855</v>
      </c>
      <c r="P177" s="201">
        <f t="shared" si="12"/>
        <v>0.016213885229965988</v>
      </c>
      <c r="Q177" s="122"/>
      <c r="R177" s="123"/>
    </row>
    <row r="178" spans="1:18" ht="14.25" thickBot="1" thickTop="1">
      <c r="A178" s="211">
        <v>5</v>
      </c>
      <c r="B178" s="234" t="s">
        <v>105</v>
      </c>
      <c r="C178" s="204">
        <v>0</v>
      </c>
      <c r="D178" s="204">
        <v>0</v>
      </c>
      <c r="E178" s="204">
        <v>0</v>
      </c>
      <c r="F178" s="205">
        <v>0</v>
      </c>
      <c r="G178" s="204">
        <v>0</v>
      </c>
      <c r="H178" s="204">
        <v>0</v>
      </c>
      <c r="I178" s="204">
        <v>0</v>
      </c>
      <c r="J178" s="204">
        <v>0</v>
      </c>
      <c r="K178" s="204">
        <v>0</v>
      </c>
      <c r="L178" s="204">
        <v>0</v>
      </c>
      <c r="M178" s="204">
        <v>0</v>
      </c>
      <c r="N178" s="204">
        <v>0</v>
      </c>
      <c r="O178" s="210">
        <f t="shared" si="13"/>
        <v>0</v>
      </c>
      <c r="P178" s="201">
        <f t="shared" si="12"/>
        <v>0</v>
      </c>
      <c r="Q178" s="122"/>
      <c r="R178" s="123"/>
    </row>
    <row r="179" spans="1:18" ht="14.25" thickBot="1" thickTop="1">
      <c r="A179" s="211">
        <v>6</v>
      </c>
      <c r="B179" s="234" t="s">
        <v>355</v>
      </c>
      <c r="C179" s="204">
        <v>104</v>
      </c>
      <c r="D179" s="204">
        <v>142</v>
      </c>
      <c r="E179" s="204">
        <v>0</v>
      </c>
      <c r="F179" s="205">
        <v>0</v>
      </c>
      <c r="G179" s="204">
        <v>133</v>
      </c>
      <c r="H179" s="204">
        <v>174</v>
      </c>
      <c r="I179" s="204">
        <v>228</v>
      </c>
      <c r="J179" s="204">
        <v>198</v>
      </c>
      <c r="K179" s="204">
        <v>219</v>
      </c>
      <c r="L179" s="204">
        <v>277</v>
      </c>
      <c r="M179" s="204">
        <v>214</v>
      </c>
      <c r="N179" s="204">
        <v>250</v>
      </c>
      <c r="O179" s="210">
        <f t="shared" si="13"/>
        <v>1939</v>
      </c>
      <c r="P179" s="201">
        <f t="shared" si="12"/>
        <v>0.036770436796379015</v>
      </c>
      <c r="Q179" s="122"/>
      <c r="R179" s="123"/>
    </row>
    <row r="180" spans="1:18" ht="14.25" thickBot="1" thickTop="1">
      <c r="A180" s="211">
        <v>7</v>
      </c>
      <c r="B180" s="203" t="s">
        <v>356</v>
      </c>
      <c r="C180" s="204">
        <v>144</v>
      </c>
      <c r="D180" s="204">
        <v>175</v>
      </c>
      <c r="E180" s="204">
        <v>1347</v>
      </c>
      <c r="F180" s="205">
        <v>411</v>
      </c>
      <c r="G180" s="204">
        <v>208</v>
      </c>
      <c r="H180" s="204">
        <v>295</v>
      </c>
      <c r="I180" s="204">
        <v>216</v>
      </c>
      <c r="J180" s="204">
        <v>265</v>
      </c>
      <c r="K180" s="204">
        <v>447</v>
      </c>
      <c r="L180" s="204">
        <v>207</v>
      </c>
      <c r="M180" s="208">
        <v>313</v>
      </c>
      <c r="N180" s="208">
        <v>332</v>
      </c>
      <c r="O180" s="210">
        <f t="shared" si="13"/>
        <v>4360</v>
      </c>
      <c r="P180" s="201">
        <f t="shared" si="12"/>
        <v>0.08268133286859851</v>
      </c>
      <c r="Q180" s="122"/>
      <c r="R180" s="123"/>
    </row>
    <row r="181" spans="1:18" ht="14.25" thickBot="1" thickTop="1">
      <c r="A181" s="211">
        <v>8</v>
      </c>
      <c r="B181" s="235" t="s">
        <v>79</v>
      </c>
      <c r="C181" s="204">
        <v>0</v>
      </c>
      <c r="D181" s="204">
        <v>0</v>
      </c>
      <c r="E181" s="204">
        <v>0</v>
      </c>
      <c r="F181" s="205">
        <v>0</v>
      </c>
      <c r="G181" s="204">
        <v>0</v>
      </c>
      <c r="H181" s="204">
        <v>216</v>
      </c>
      <c r="I181" s="204">
        <v>0</v>
      </c>
      <c r="J181" s="204">
        <v>228</v>
      </c>
      <c r="K181" s="204">
        <v>126</v>
      </c>
      <c r="L181" s="204">
        <v>0</v>
      </c>
      <c r="M181" s="204">
        <v>0</v>
      </c>
      <c r="N181" s="204">
        <v>0</v>
      </c>
      <c r="O181" s="228">
        <f t="shared" si="13"/>
        <v>570</v>
      </c>
      <c r="P181" s="201">
        <f t="shared" si="12"/>
        <v>0.010809256819977327</v>
      </c>
      <c r="Q181" s="122"/>
      <c r="R181" s="123"/>
    </row>
    <row r="182" spans="1:18" ht="14.25" thickBot="1" thickTop="1">
      <c r="A182" s="211">
        <v>9</v>
      </c>
      <c r="B182" s="234" t="s">
        <v>357</v>
      </c>
      <c r="C182" s="204">
        <v>208</v>
      </c>
      <c r="D182" s="204">
        <v>119</v>
      </c>
      <c r="E182" s="204">
        <v>0</v>
      </c>
      <c r="F182" s="205">
        <v>102</v>
      </c>
      <c r="G182" s="204">
        <v>161</v>
      </c>
      <c r="H182" s="204">
        <v>252</v>
      </c>
      <c r="I182" s="204">
        <v>283</v>
      </c>
      <c r="J182" s="204">
        <v>408</v>
      </c>
      <c r="K182" s="204">
        <v>175</v>
      </c>
      <c r="L182" s="204">
        <v>122</v>
      </c>
      <c r="M182" s="204">
        <v>0</v>
      </c>
      <c r="N182" s="204">
        <v>0</v>
      </c>
      <c r="O182" s="210">
        <f t="shared" si="13"/>
        <v>1830</v>
      </c>
      <c r="P182" s="201">
        <f t="shared" si="12"/>
        <v>0.03470340347466405</v>
      </c>
      <c r="Q182" s="125"/>
      <c r="R182" s="123"/>
    </row>
    <row r="183" spans="1:18" ht="14.25" thickBot="1" thickTop="1">
      <c r="A183" s="211">
        <v>10</v>
      </c>
      <c r="B183" s="234" t="s">
        <v>358</v>
      </c>
      <c r="C183" s="204">
        <v>123</v>
      </c>
      <c r="D183" s="204">
        <v>110</v>
      </c>
      <c r="E183" s="204">
        <v>120</v>
      </c>
      <c r="F183" s="205">
        <v>204</v>
      </c>
      <c r="G183" s="204">
        <v>192</v>
      </c>
      <c r="H183" s="204">
        <v>395</v>
      </c>
      <c r="I183" s="208">
        <v>462</v>
      </c>
      <c r="J183" s="204">
        <v>294</v>
      </c>
      <c r="K183" s="204">
        <v>248</v>
      </c>
      <c r="L183" s="204">
        <v>233</v>
      </c>
      <c r="M183" s="208">
        <v>163</v>
      </c>
      <c r="N183" s="208">
        <v>269</v>
      </c>
      <c r="O183" s="210">
        <f t="shared" si="13"/>
        <v>2813</v>
      </c>
      <c r="P183" s="201">
        <f t="shared" si="12"/>
        <v>0.05334463058701091</v>
      </c>
      <c r="Q183" s="125"/>
      <c r="R183" s="123"/>
    </row>
    <row r="184" spans="1:18" ht="14.25" thickBot="1" thickTop="1">
      <c r="A184" s="211">
        <v>11</v>
      </c>
      <c r="B184" s="203" t="s">
        <v>359</v>
      </c>
      <c r="C184" s="204">
        <v>0</v>
      </c>
      <c r="D184" s="204">
        <v>0</v>
      </c>
      <c r="E184" s="204">
        <v>0</v>
      </c>
      <c r="F184" s="205">
        <v>0</v>
      </c>
      <c r="G184" s="204">
        <v>0</v>
      </c>
      <c r="H184" s="204">
        <v>0</v>
      </c>
      <c r="I184" s="204">
        <v>0</v>
      </c>
      <c r="J184" s="204">
        <v>0</v>
      </c>
      <c r="K184" s="204">
        <v>0</v>
      </c>
      <c r="L184" s="204">
        <v>0</v>
      </c>
      <c r="M184" s="204">
        <v>0</v>
      </c>
      <c r="N184" s="204">
        <v>0</v>
      </c>
      <c r="O184" s="210">
        <f t="shared" si="13"/>
        <v>0</v>
      </c>
      <c r="P184" s="201">
        <f t="shared" si="12"/>
        <v>0</v>
      </c>
      <c r="Q184" s="122"/>
      <c r="R184" s="123"/>
    </row>
    <row r="185" spans="1:18" ht="14.25" thickBot="1" thickTop="1">
      <c r="A185" s="211">
        <v>12</v>
      </c>
      <c r="B185" s="203" t="s">
        <v>360</v>
      </c>
      <c r="C185" s="204">
        <v>0</v>
      </c>
      <c r="D185" s="204">
        <v>0</v>
      </c>
      <c r="E185" s="204">
        <v>0</v>
      </c>
      <c r="F185" s="205">
        <v>0</v>
      </c>
      <c r="G185" s="204">
        <v>0</v>
      </c>
      <c r="H185" s="204">
        <v>0</v>
      </c>
      <c r="I185" s="204">
        <v>0</v>
      </c>
      <c r="J185" s="204">
        <v>85</v>
      </c>
      <c r="K185" s="204">
        <v>109</v>
      </c>
      <c r="L185" s="204">
        <v>0</v>
      </c>
      <c r="M185" s="204">
        <v>106</v>
      </c>
      <c r="N185" s="204">
        <v>0</v>
      </c>
      <c r="O185" s="210">
        <f t="shared" si="13"/>
        <v>300</v>
      </c>
      <c r="P185" s="201">
        <f t="shared" si="12"/>
        <v>0.005689082536830172</v>
      </c>
      <c r="Q185" s="124"/>
      <c r="R185" s="123"/>
    </row>
    <row r="186" spans="1:18" ht="14.25" thickBot="1" thickTop="1">
      <c r="A186" s="211">
        <v>13</v>
      </c>
      <c r="B186" s="234" t="s">
        <v>384</v>
      </c>
      <c r="C186" s="204">
        <v>385</v>
      </c>
      <c r="D186" s="204">
        <v>499</v>
      </c>
      <c r="E186" s="204">
        <v>365</v>
      </c>
      <c r="F186" s="205">
        <v>535</v>
      </c>
      <c r="G186" s="204">
        <v>732</v>
      </c>
      <c r="H186" s="204">
        <v>829</v>
      </c>
      <c r="I186" s="204">
        <v>765</v>
      </c>
      <c r="J186" s="204">
        <v>584</v>
      </c>
      <c r="K186" s="204">
        <v>638</v>
      </c>
      <c r="L186" s="204">
        <v>727</v>
      </c>
      <c r="M186" s="208">
        <v>740</v>
      </c>
      <c r="N186" s="208">
        <v>802</v>
      </c>
      <c r="O186" s="210">
        <f t="shared" si="13"/>
        <v>7601</v>
      </c>
      <c r="P186" s="201">
        <f t="shared" si="12"/>
        <v>0.14414238787482048</v>
      </c>
      <c r="Q186" s="122"/>
      <c r="R186" s="123"/>
    </row>
    <row r="187" spans="1:18" ht="14.25" thickBot="1" thickTop="1">
      <c r="A187" s="211">
        <v>14</v>
      </c>
      <c r="B187" s="234" t="s">
        <v>361</v>
      </c>
      <c r="C187" s="204">
        <v>141</v>
      </c>
      <c r="D187" s="204">
        <v>138</v>
      </c>
      <c r="E187" s="204">
        <v>0</v>
      </c>
      <c r="F187" s="205">
        <v>0</v>
      </c>
      <c r="G187" s="204">
        <v>140</v>
      </c>
      <c r="H187" s="204">
        <v>121</v>
      </c>
      <c r="I187" s="204">
        <v>236</v>
      </c>
      <c r="J187" s="204">
        <v>189</v>
      </c>
      <c r="K187" s="204">
        <v>128</v>
      </c>
      <c r="L187" s="204">
        <v>141</v>
      </c>
      <c r="M187" s="204">
        <v>177</v>
      </c>
      <c r="N187" s="208">
        <v>174</v>
      </c>
      <c r="O187" s="210">
        <f t="shared" si="13"/>
        <v>1585</v>
      </c>
      <c r="P187" s="201">
        <f t="shared" si="12"/>
        <v>0.03005731940291941</v>
      </c>
      <c r="Q187" s="122"/>
      <c r="R187" s="123"/>
    </row>
    <row r="188" spans="1:18" ht="14.25" thickBot="1" thickTop="1">
      <c r="A188" s="211">
        <v>15</v>
      </c>
      <c r="B188" s="234" t="s">
        <v>137</v>
      </c>
      <c r="C188" s="204">
        <v>0</v>
      </c>
      <c r="D188" s="204">
        <v>0</v>
      </c>
      <c r="E188" s="204">
        <v>0</v>
      </c>
      <c r="F188" s="205">
        <v>0</v>
      </c>
      <c r="G188" s="204">
        <v>0</v>
      </c>
      <c r="H188" s="204">
        <v>0</v>
      </c>
      <c r="I188" s="204">
        <v>0</v>
      </c>
      <c r="J188" s="204">
        <v>98</v>
      </c>
      <c r="K188" s="204">
        <v>108</v>
      </c>
      <c r="L188" s="204">
        <v>0</v>
      </c>
      <c r="M188" s="204">
        <v>0</v>
      </c>
      <c r="N188" s="204">
        <v>0</v>
      </c>
      <c r="O188" s="210">
        <f t="shared" si="13"/>
        <v>206</v>
      </c>
      <c r="P188" s="201">
        <f t="shared" si="12"/>
        <v>0.0039065033419567186</v>
      </c>
      <c r="Q188" s="122"/>
      <c r="R188" s="123"/>
    </row>
    <row r="189" spans="1:18" ht="14.25" thickBot="1" thickTop="1">
      <c r="A189" s="211">
        <v>16</v>
      </c>
      <c r="B189" s="234" t="s">
        <v>362</v>
      </c>
      <c r="C189" s="204">
        <v>0</v>
      </c>
      <c r="D189" s="204">
        <v>0</v>
      </c>
      <c r="E189" s="204">
        <v>0</v>
      </c>
      <c r="F189" s="205">
        <v>0</v>
      </c>
      <c r="G189" s="204">
        <v>0</v>
      </c>
      <c r="H189" s="204">
        <v>162</v>
      </c>
      <c r="I189" s="208">
        <v>277</v>
      </c>
      <c r="J189" s="204">
        <v>158</v>
      </c>
      <c r="K189" s="204">
        <v>0</v>
      </c>
      <c r="L189" s="204">
        <v>0</v>
      </c>
      <c r="M189" s="204">
        <v>0</v>
      </c>
      <c r="N189" s="204">
        <v>0</v>
      </c>
      <c r="O189" s="210">
        <f t="shared" si="13"/>
        <v>597</v>
      </c>
      <c r="P189" s="201">
        <f t="shared" si="12"/>
        <v>0.011321274248292042</v>
      </c>
      <c r="Q189" s="153"/>
      <c r="R189" s="153"/>
    </row>
    <row r="190" spans="1:18" ht="14.25" thickBot="1" thickTop="1">
      <c r="A190" s="211">
        <v>17</v>
      </c>
      <c r="B190" s="234" t="s">
        <v>363</v>
      </c>
      <c r="C190" s="204">
        <v>0</v>
      </c>
      <c r="D190" s="204">
        <v>0</v>
      </c>
      <c r="E190" s="204">
        <v>0</v>
      </c>
      <c r="F190" s="205">
        <v>0</v>
      </c>
      <c r="G190" s="204">
        <v>0</v>
      </c>
      <c r="H190" s="204">
        <v>0</v>
      </c>
      <c r="I190" s="204">
        <v>0</v>
      </c>
      <c r="J190" s="204">
        <v>120</v>
      </c>
      <c r="K190" s="204">
        <v>0</v>
      </c>
      <c r="L190" s="204">
        <v>0</v>
      </c>
      <c r="M190" s="204">
        <v>0</v>
      </c>
      <c r="N190" s="204">
        <v>0</v>
      </c>
      <c r="O190" s="210">
        <f t="shared" si="13"/>
        <v>120</v>
      </c>
      <c r="P190" s="201">
        <f t="shared" si="12"/>
        <v>0.002275633014732069</v>
      </c>
      <c r="Q190" s="122"/>
      <c r="R190" s="123"/>
    </row>
    <row r="191" spans="1:18" ht="14.25" thickBot="1" thickTop="1">
      <c r="A191" s="211">
        <v>18</v>
      </c>
      <c r="B191" s="203" t="s">
        <v>364</v>
      </c>
      <c r="C191" s="204">
        <v>139</v>
      </c>
      <c r="D191" s="204">
        <v>126</v>
      </c>
      <c r="E191" s="204">
        <v>0</v>
      </c>
      <c r="F191" s="205">
        <v>0</v>
      </c>
      <c r="G191" s="204">
        <v>0</v>
      </c>
      <c r="H191" s="204">
        <v>0</v>
      </c>
      <c r="I191" s="204">
        <v>0</v>
      </c>
      <c r="J191" s="204">
        <v>67</v>
      </c>
      <c r="K191" s="204">
        <v>0</v>
      </c>
      <c r="L191" s="204">
        <v>0</v>
      </c>
      <c r="M191" s="204">
        <v>0</v>
      </c>
      <c r="N191" s="204">
        <v>0</v>
      </c>
      <c r="O191" s="210">
        <f t="shared" si="13"/>
        <v>332</v>
      </c>
      <c r="P191" s="201">
        <f t="shared" si="12"/>
        <v>0.00629591800742539</v>
      </c>
      <c r="Q191" s="123"/>
      <c r="R191" s="123"/>
    </row>
    <row r="192" spans="1:18" ht="14.25" thickBot="1" thickTop="1">
      <c r="A192" s="211">
        <v>19</v>
      </c>
      <c r="B192" s="226" t="s">
        <v>365</v>
      </c>
      <c r="C192" s="204">
        <v>1861</v>
      </c>
      <c r="D192" s="204">
        <v>1324</v>
      </c>
      <c r="E192" s="204">
        <v>1573</v>
      </c>
      <c r="F192" s="205">
        <v>1907</v>
      </c>
      <c r="G192" s="204">
        <v>1864</v>
      </c>
      <c r="H192" s="204">
        <v>2857</v>
      </c>
      <c r="I192" s="204">
        <v>1894</v>
      </c>
      <c r="J192" s="204">
        <v>2149</v>
      </c>
      <c r="K192" s="204">
        <v>2437</v>
      </c>
      <c r="L192" s="204">
        <v>2209</v>
      </c>
      <c r="M192" s="208">
        <v>2164</v>
      </c>
      <c r="N192" s="208">
        <v>2104</v>
      </c>
      <c r="O192" s="210">
        <f t="shared" si="13"/>
        <v>24343</v>
      </c>
      <c r="P192" s="201">
        <f t="shared" si="12"/>
        <v>0.46163112064685624</v>
      </c>
      <c r="Q192" s="123"/>
      <c r="R192" s="123"/>
    </row>
    <row r="193" spans="1:18" ht="14.25" thickBot="1" thickTop="1">
      <c r="A193" s="211">
        <v>20</v>
      </c>
      <c r="B193" s="203" t="s">
        <v>366</v>
      </c>
      <c r="C193" s="204">
        <v>183</v>
      </c>
      <c r="D193" s="204">
        <v>222</v>
      </c>
      <c r="E193" s="204">
        <v>176</v>
      </c>
      <c r="F193" s="205">
        <v>112</v>
      </c>
      <c r="G193" s="204">
        <v>244</v>
      </c>
      <c r="H193" s="204">
        <v>487</v>
      </c>
      <c r="I193" s="208">
        <v>520</v>
      </c>
      <c r="J193" s="204">
        <v>377</v>
      </c>
      <c r="K193" s="204">
        <v>215</v>
      </c>
      <c r="L193" s="204">
        <v>181</v>
      </c>
      <c r="M193" s="208">
        <v>193</v>
      </c>
      <c r="N193" s="208">
        <v>368</v>
      </c>
      <c r="O193" s="210">
        <f t="shared" si="13"/>
        <v>3278</v>
      </c>
      <c r="P193" s="201">
        <f t="shared" si="12"/>
        <v>0.06216270851909768</v>
      </c>
      <c r="Q193" s="123"/>
      <c r="R193" s="123"/>
    </row>
    <row r="194" spans="1:18" ht="14.25" thickBot="1" thickTop="1">
      <c r="A194" s="211">
        <v>21</v>
      </c>
      <c r="B194" s="236" t="s">
        <v>367</v>
      </c>
      <c r="C194" s="204">
        <v>0</v>
      </c>
      <c r="D194" s="204">
        <v>0</v>
      </c>
      <c r="E194" s="204">
        <v>0</v>
      </c>
      <c r="F194" s="205">
        <v>0</v>
      </c>
      <c r="G194" s="204">
        <v>0</v>
      </c>
      <c r="H194" s="204">
        <v>0</v>
      </c>
      <c r="I194" s="204">
        <v>0</v>
      </c>
      <c r="J194" s="204">
        <v>80</v>
      </c>
      <c r="K194" s="204">
        <v>0</v>
      </c>
      <c r="L194" s="204">
        <v>0</v>
      </c>
      <c r="M194" s="204">
        <v>0</v>
      </c>
      <c r="N194" s="204">
        <v>0</v>
      </c>
      <c r="O194" s="210">
        <f t="shared" si="13"/>
        <v>80</v>
      </c>
      <c r="P194" s="201">
        <f t="shared" si="12"/>
        <v>0.001517088676488046</v>
      </c>
      <c r="Q194" s="123"/>
      <c r="R194" s="123"/>
    </row>
    <row r="195" spans="1:18" ht="14.25" thickBot="1" thickTop="1">
      <c r="A195" s="211">
        <v>22</v>
      </c>
      <c r="B195" s="215" t="s">
        <v>368</v>
      </c>
      <c r="C195" s="204">
        <v>224</v>
      </c>
      <c r="D195" s="204">
        <v>201</v>
      </c>
      <c r="E195" s="258">
        <v>174</v>
      </c>
      <c r="F195" s="205">
        <v>237</v>
      </c>
      <c r="G195" s="204">
        <v>351</v>
      </c>
      <c r="H195" s="204">
        <v>369</v>
      </c>
      <c r="I195" s="208">
        <v>631</v>
      </c>
      <c r="J195" s="204">
        <v>395</v>
      </c>
      <c r="K195" s="204">
        <v>336</v>
      </c>
      <c r="L195" s="204">
        <v>284</v>
      </c>
      <c r="M195" s="208">
        <v>222</v>
      </c>
      <c r="N195" s="208">
        <v>336</v>
      </c>
      <c r="O195" s="200">
        <f t="shared" si="13"/>
        <v>3760</v>
      </c>
      <c r="P195" s="201">
        <f t="shared" si="12"/>
        <v>0.07130316779493816</v>
      </c>
      <c r="Q195" s="123"/>
      <c r="R195" s="123"/>
    </row>
    <row r="196" spans="1:18" ht="14.25" thickBot="1" thickTop="1">
      <c r="A196" s="237" t="s">
        <v>48</v>
      </c>
      <c r="B196" s="238" t="s">
        <v>115</v>
      </c>
      <c r="C196" s="239">
        <f>2035-127</f>
        <v>1908</v>
      </c>
      <c r="D196" s="239">
        <f>1865-113</f>
        <v>1752</v>
      </c>
      <c r="E196" s="220">
        <f>2254+259</f>
        <v>2513</v>
      </c>
      <c r="F196" s="220">
        <v>1849</v>
      </c>
      <c r="G196" s="239">
        <v>1638</v>
      </c>
      <c r="H196" s="239">
        <v>3573</v>
      </c>
      <c r="I196" s="239">
        <v>3534</v>
      </c>
      <c r="J196" s="239">
        <v>1089</v>
      </c>
      <c r="K196" s="239">
        <v>1425</v>
      </c>
      <c r="L196" s="239">
        <v>2362</v>
      </c>
      <c r="M196" s="239">
        <f>647+1284</f>
        <v>1931</v>
      </c>
      <c r="N196" s="239">
        <v>6891</v>
      </c>
      <c r="O196" s="200">
        <f t="shared" si="13"/>
        <v>30465</v>
      </c>
      <c r="P196" s="201">
        <f t="shared" si="12"/>
        <v>0.577726331615104</v>
      </c>
      <c r="Q196" s="123"/>
      <c r="R196" s="123"/>
    </row>
    <row r="197" spans="1:18" ht="14.25" thickBot="1" thickTop="1">
      <c r="A197" s="240"/>
      <c r="B197" s="241" t="s">
        <v>1</v>
      </c>
      <c r="C197" s="230">
        <f aca="true" t="shared" si="15" ref="C197:M197">C6+C35+C45+C84+C119+C173+C196</f>
        <v>331785</v>
      </c>
      <c r="D197" s="230">
        <f>D6+D35+D45+D84+D119+D173+D196</f>
        <v>323510</v>
      </c>
      <c r="E197" s="230">
        <f>E6+E35+E45+E84+E119+E173+E196</f>
        <v>370695</v>
      </c>
      <c r="F197" s="230">
        <f>F6+F35+F45+F84+F119+F173+F196</f>
        <v>411510</v>
      </c>
      <c r="G197" s="230">
        <f t="shared" si="15"/>
        <v>439475</v>
      </c>
      <c r="H197" s="230">
        <f>H6+H35+H45+H84+H119+H173+H196</f>
        <v>478198</v>
      </c>
      <c r="I197" s="230">
        <f>I6+I35+I45+I84+I119+I173+I196</f>
        <v>541353</v>
      </c>
      <c r="J197" s="230">
        <f t="shared" si="15"/>
        <v>522141</v>
      </c>
      <c r="K197" s="230">
        <f>K6+K35+K45+K84+K119+K173+K196</f>
        <v>508350</v>
      </c>
      <c r="L197" s="230">
        <f t="shared" si="15"/>
        <v>461441</v>
      </c>
      <c r="M197" s="230">
        <f t="shared" si="15"/>
        <v>403154</v>
      </c>
      <c r="N197" s="230">
        <f>N6+N35+N45+N84+N119+N173+N196</f>
        <v>481646</v>
      </c>
      <c r="O197" s="230">
        <f>O6+O35+O45+O84+O119+O173+O196</f>
        <v>5273258</v>
      </c>
      <c r="P197" s="242">
        <f>O197/$O$196*100</f>
        <v>17309.233546692925</v>
      </c>
      <c r="Q197" s="123"/>
      <c r="R197" s="123"/>
    </row>
    <row r="198" spans="1:18" ht="16.5" thickTop="1">
      <c r="A198" s="243" t="s">
        <v>385</v>
      </c>
      <c r="B198" s="151"/>
      <c r="C198" s="244"/>
      <c r="D198" s="244" t="s">
        <v>369</v>
      </c>
      <c r="E198" s="244"/>
      <c r="F198" s="244"/>
      <c r="G198" s="244"/>
      <c r="H198" s="245"/>
      <c r="I198" s="244"/>
      <c r="J198" s="244"/>
      <c r="K198" s="246"/>
      <c r="L198" s="246"/>
      <c r="M198" s="246"/>
      <c r="N198" s="246"/>
      <c r="O198" s="246"/>
      <c r="P198" s="246"/>
      <c r="Q198" s="123"/>
      <c r="R198" s="123"/>
    </row>
    <row r="199" spans="1:18" ht="12.75">
      <c r="A199" s="244" t="s">
        <v>436</v>
      </c>
      <c r="B199" s="247"/>
      <c r="C199" s="244"/>
      <c r="D199" s="244"/>
      <c r="E199" s="248"/>
      <c r="F199" s="248"/>
      <c r="G199" s="247"/>
      <c r="H199" s="245"/>
      <c r="I199" s="248"/>
      <c r="J199" s="248"/>
      <c r="K199" s="245"/>
      <c r="L199" s="262"/>
      <c r="M199" s="245"/>
      <c r="N199" s="245"/>
      <c r="O199" s="245"/>
      <c r="P199" s="246"/>
      <c r="Q199" s="123"/>
      <c r="R199" s="123"/>
    </row>
    <row r="200" spans="1:16" ht="12.75">
      <c r="A200" s="244" t="s">
        <v>437</v>
      </c>
      <c r="B200" s="247"/>
      <c r="C200" s="244"/>
      <c r="D200" s="244"/>
      <c r="E200" s="248"/>
      <c r="F200" s="248"/>
      <c r="G200" s="247"/>
      <c r="H200" s="245"/>
      <c r="I200" s="248"/>
      <c r="J200" s="248"/>
      <c r="K200" s="245"/>
      <c r="L200" s="245"/>
      <c r="M200" s="245"/>
      <c r="N200" s="245"/>
      <c r="O200" s="245"/>
      <c r="P200" s="246"/>
    </row>
    <row r="201" spans="1:16" ht="12.75">
      <c r="A201" s="244" t="s">
        <v>542</v>
      </c>
      <c r="B201" s="247"/>
      <c r="C201" s="244"/>
      <c r="D201" s="244"/>
      <c r="E201" s="244"/>
      <c r="F201" s="244"/>
      <c r="G201" s="248"/>
      <c r="H201" s="245"/>
      <c r="I201" s="248"/>
      <c r="J201" s="248"/>
      <c r="K201" s="245"/>
      <c r="L201" s="245"/>
      <c r="M201" s="245"/>
      <c r="N201" s="245"/>
      <c r="O201" s="245"/>
      <c r="P201" s="245"/>
    </row>
    <row r="202" spans="1:7" ht="15.75">
      <c r="A202" s="158"/>
      <c r="B202" s="159"/>
      <c r="C202" s="160"/>
      <c r="D202" s="160"/>
      <c r="E202" s="160"/>
      <c r="F202" s="160"/>
      <c r="G202" s="160"/>
    </row>
    <row r="203" spans="1:7" ht="12.75">
      <c r="A203" s="78" t="s">
        <v>221</v>
      </c>
      <c r="B203" s="176"/>
      <c r="C203" s="18" t="s">
        <v>419</v>
      </c>
      <c r="D203" s="17"/>
      <c r="E203" s="17"/>
      <c r="F203" s="176"/>
      <c r="G203" s="176"/>
    </row>
    <row r="204" spans="1:7" ht="12.75">
      <c r="A204" s="176" t="s">
        <v>222</v>
      </c>
      <c r="B204" s="176"/>
      <c r="C204" s="17" t="s">
        <v>420</v>
      </c>
      <c r="D204" s="17"/>
      <c r="E204" s="17"/>
      <c r="F204" s="17"/>
      <c r="G204" s="17"/>
    </row>
    <row r="205" spans="1:7" ht="12.75">
      <c r="A205" s="249"/>
      <c r="B205" s="249"/>
      <c r="C205" s="249"/>
      <c r="D205" s="249"/>
      <c r="E205" s="249"/>
      <c r="F205" s="249"/>
      <c r="G205" s="249"/>
    </row>
  </sheetData>
  <sheetProtection/>
  <printOptions/>
  <pageMargins left="1.47" right="0.26" top="0.35" bottom="0.4" header="0.29" footer="0.26"/>
  <pageSetup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mycomp</dc:creator>
  <cp:keywords/>
  <dc:description/>
  <cp:lastModifiedBy>7</cp:lastModifiedBy>
  <cp:lastPrinted>2021-05-10T02:08:52Z</cp:lastPrinted>
  <dcterms:created xsi:type="dcterms:W3CDTF">2005-04-23T18:06:12Z</dcterms:created>
  <dcterms:modified xsi:type="dcterms:W3CDTF">2024-04-26T02:06:54Z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